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JIM EKE\CLIMBER\Gantt Chart\"/>
    </mc:Choice>
  </mc:AlternateContent>
  <bookViews>
    <workbookView xWindow="0" yWindow="0" windowWidth="18135" windowHeight="3795" activeTab="1"/>
  </bookViews>
  <sheets>
    <sheet name="Metro Area LI" sheetId="3" r:id="rId1"/>
    <sheet name="30 wo-MP LI" sheetId="4" r:id="rId2"/>
    <sheet name="25 wo-MP LI" sheetId="5" r:id="rId3"/>
  </sheets>
  <definedNames>
    <definedName name="_xlnm._FilterDatabase" localSheetId="2" hidden="1">'25 wo-MP LI'!$A$5:$U$69</definedName>
    <definedName name="_xlnm._FilterDatabase" localSheetId="1" hidden="1">'30 wo-MP LI'!$A$5:$U$69</definedName>
    <definedName name="_xlnm._FilterDatabase" localSheetId="0" hidden="1">'Metro Area LI'!$A$6:$C$70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 l="1"/>
  <c r="Q69" i="5"/>
  <c r="P69" i="5"/>
  <c r="R69" i="5"/>
  <c r="P68" i="5"/>
  <c r="Q68" i="5"/>
  <c r="R68" i="5"/>
  <c r="Q67" i="5"/>
  <c r="P67" i="5"/>
  <c r="R67" i="5"/>
  <c r="R66" i="5"/>
  <c r="P66" i="5"/>
  <c r="Q66" i="5"/>
  <c r="Q65" i="5"/>
  <c r="P65" i="5"/>
  <c r="R65" i="5"/>
  <c r="P64" i="5"/>
  <c r="Q64" i="5"/>
  <c r="R64" i="5"/>
  <c r="Q63" i="5"/>
  <c r="P63" i="5"/>
  <c r="R63" i="5"/>
  <c r="R62" i="5"/>
  <c r="P62" i="5"/>
  <c r="Q62" i="5"/>
  <c r="Q61" i="5"/>
  <c r="P61" i="5"/>
  <c r="R61" i="5"/>
  <c r="P60" i="5"/>
  <c r="Q60" i="5"/>
  <c r="R60" i="5"/>
  <c r="Q59" i="5"/>
  <c r="P59" i="5"/>
  <c r="R59" i="5"/>
  <c r="R58" i="5"/>
  <c r="P58" i="5"/>
  <c r="Q58" i="5"/>
  <c r="Q57" i="5"/>
  <c r="P57" i="5"/>
  <c r="R57" i="5"/>
  <c r="P56" i="5"/>
  <c r="Q56" i="5"/>
  <c r="R56" i="5"/>
  <c r="Q55" i="5"/>
  <c r="P55" i="5"/>
  <c r="R55" i="5"/>
  <c r="R54" i="5"/>
  <c r="P54" i="5"/>
  <c r="Q54" i="5"/>
  <c r="Q53" i="5"/>
  <c r="P53" i="5"/>
  <c r="R53" i="5"/>
  <c r="P52" i="5"/>
  <c r="Q52" i="5"/>
  <c r="R52" i="5"/>
  <c r="Q51" i="5"/>
  <c r="P51" i="5"/>
  <c r="R51" i="5"/>
  <c r="R50" i="5"/>
  <c r="P50" i="5"/>
  <c r="Q50" i="5"/>
  <c r="Q49" i="5"/>
  <c r="P49" i="5"/>
  <c r="R49" i="5"/>
  <c r="P48" i="5"/>
  <c r="Q48" i="5"/>
  <c r="R48" i="5"/>
  <c r="Q47" i="5"/>
  <c r="P47" i="5"/>
  <c r="R47" i="5"/>
  <c r="P46" i="5"/>
  <c r="Q46" i="5"/>
  <c r="R46" i="5"/>
  <c r="Q45" i="5"/>
  <c r="P45" i="5"/>
  <c r="R45" i="5"/>
  <c r="P44" i="5"/>
  <c r="Q44" i="5"/>
  <c r="R44" i="5"/>
  <c r="Q43" i="5"/>
  <c r="P43" i="5"/>
  <c r="P42" i="5"/>
  <c r="Q42" i="5"/>
  <c r="R42" i="5"/>
  <c r="Q41" i="5"/>
  <c r="P41" i="5"/>
  <c r="R41" i="5"/>
  <c r="P40" i="5"/>
  <c r="Q40" i="5"/>
  <c r="R40" i="5"/>
  <c r="Q39" i="5"/>
  <c r="P39" i="5"/>
  <c r="R39" i="5"/>
  <c r="P38" i="5"/>
  <c r="Q38" i="5"/>
  <c r="R38" i="5"/>
  <c r="P37" i="5"/>
  <c r="Q37" i="5"/>
  <c r="R37" i="5"/>
  <c r="P36" i="5"/>
  <c r="Q36" i="5"/>
  <c r="R36" i="5"/>
  <c r="Q35" i="5"/>
  <c r="P35" i="5"/>
  <c r="R35" i="5"/>
  <c r="P34" i="5"/>
  <c r="Q34" i="5"/>
  <c r="R34" i="5"/>
  <c r="Q33" i="5"/>
  <c r="P33" i="5"/>
  <c r="R33" i="5"/>
  <c r="P32" i="5"/>
  <c r="Q32" i="5"/>
  <c r="R32" i="5"/>
  <c r="Q31" i="5"/>
  <c r="P31" i="5"/>
  <c r="R31" i="5"/>
  <c r="P30" i="5"/>
  <c r="Q30" i="5"/>
  <c r="R30" i="5"/>
  <c r="P29" i="5"/>
  <c r="Q29" i="5"/>
  <c r="R29" i="5"/>
  <c r="P28" i="5"/>
  <c r="Q28" i="5"/>
  <c r="R28" i="5"/>
  <c r="P27" i="5"/>
  <c r="Q27" i="5"/>
  <c r="R27" i="5"/>
  <c r="Q26" i="5"/>
  <c r="P26" i="5"/>
  <c r="R26" i="5"/>
  <c r="Q25" i="5"/>
  <c r="P25" i="5"/>
  <c r="R25" i="5"/>
  <c r="Q24" i="5"/>
  <c r="P24" i="5"/>
  <c r="R24" i="5"/>
  <c r="Q23" i="5"/>
  <c r="R23" i="5"/>
  <c r="P22" i="5"/>
  <c r="Q22" i="5"/>
  <c r="R22" i="5"/>
  <c r="P21" i="5"/>
  <c r="Q21" i="5"/>
  <c r="R21" i="5"/>
  <c r="P20" i="5"/>
  <c r="Q20" i="5"/>
  <c r="R20" i="5"/>
  <c r="P19" i="5"/>
  <c r="Q19" i="5"/>
  <c r="R19" i="5"/>
  <c r="Q18" i="5"/>
  <c r="P18" i="5"/>
  <c r="R18" i="5"/>
  <c r="Q17" i="5"/>
  <c r="P17" i="5"/>
  <c r="R17" i="5"/>
  <c r="Q16" i="5"/>
  <c r="P16" i="5"/>
  <c r="R16" i="5"/>
  <c r="Q15" i="5"/>
  <c r="R15" i="5"/>
  <c r="P14" i="5"/>
  <c r="Q14" i="5"/>
  <c r="R14" i="5"/>
  <c r="P13" i="5"/>
  <c r="Q13" i="5"/>
  <c r="R13" i="5"/>
  <c r="Q12" i="5"/>
  <c r="P12" i="5"/>
  <c r="R12" i="5"/>
  <c r="P11" i="5"/>
  <c r="Q11" i="5"/>
  <c r="R11" i="5"/>
  <c r="R10" i="5"/>
  <c r="P10" i="5"/>
  <c r="Q10" i="5"/>
  <c r="Q9" i="5"/>
  <c r="P9" i="5"/>
  <c r="R9" i="5"/>
  <c r="Q8" i="5"/>
  <c r="R8" i="5"/>
  <c r="P7" i="5"/>
  <c r="Q7" i="5"/>
  <c r="R7" i="5"/>
  <c r="Q6" i="5"/>
  <c r="P6" i="5"/>
  <c r="R6" i="5"/>
  <c r="K3" i="5"/>
  <c r="K12" i="5" s="1"/>
  <c r="N12" i="5" s="1"/>
  <c r="S12" i="5" s="1"/>
  <c r="R69" i="4"/>
  <c r="Q69" i="4"/>
  <c r="R68" i="4"/>
  <c r="Q68" i="4"/>
  <c r="P68" i="4"/>
  <c r="P67" i="4"/>
  <c r="Q67" i="4"/>
  <c r="R67" i="4"/>
  <c r="Q66" i="4"/>
  <c r="P66" i="4"/>
  <c r="R66" i="4"/>
  <c r="Q65" i="4"/>
  <c r="R65" i="4"/>
  <c r="R64" i="4"/>
  <c r="Q64" i="4"/>
  <c r="P63" i="4"/>
  <c r="Q63" i="4"/>
  <c r="R63" i="4"/>
  <c r="Q62" i="4"/>
  <c r="R62" i="4"/>
  <c r="Q61" i="4"/>
  <c r="R61" i="4"/>
  <c r="R60" i="4"/>
  <c r="Q60" i="4"/>
  <c r="P60" i="4"/>
  <c r="Q59" i="4"/>
  <c r="R59" i="4"/>
  <c r="Q58" i="4"/>
  <c r="P58" i="4"/>
  <c r="R58" i="4"/>
  <c r="Q57" i="4"/>
  <c r="P57" i="4"/>
  <c r="R57" i="4"/>
  <c r="R56" i="4"/>
  <c r="Q56" i="4"/>
  <c r="P55" i="4"/>
  <c r="Q55" i="4"/>
  <c r="R55" i="4"/>
  <c r="Q54" i="4"/>
  <c r="R54" i="4"/>
  <c r="Q53" i="4"/>
  <c r="R53" i="4"/>
  <c r="Q52" i="4"/>
  <c r="P52" i="4"/>
  <c r="R52" i="4"/>
  <c r="P51" i="4"/>
  <c r="Q51" i="4"/>
  <c r="R51" i="4"/>
  <c r="P50" i="4"/>
  <c r="Q50" i="4"/>
  <c r="R50" i="4"/>
  <c r="Q49" i="4"/>
  <c r="P49" i="4"/>
  <c r="R49" i="4"/>
  <c r="Q48" i="4"/>
  <c r="P48" i="4"/>
  <c r="R48" i="4"/>
  <c r="P47" i="4"/>
  <c r="Q47" i="4"/>
  <c r="R47" i="4"/>
  <c r="P46" i="4"/>
  <c r="Q46" i="4"/>
  <c r="R46" i="4"/>
  <c r="Q45" i="4"/>
  <c r="R45" i="4"/>
  <c r="P44" i="4"/>
  <c r="Q44" i="4"/>
  <c r="R44" i="4"/>
  <c r="Q43" i="4"/>
  <c r="Q42" i="4"/>
  <c r="R42" i="4"/>
  <c r="P41" i="4"/>
  <c r="Q41" i="4"/>
  <c r="R41" i="4"/>
  <c r="Q40" i="4"/>
  <c r="P40" i="4"/>
  <c r="R40" i="4"/>
  <c r="Q39" i="4"/>
  <c r="R39" i="4"/>
  <c r="Q38" i="4"/>
  <c r="P38" i="4"/>
  <c r="R38" i="4"/>
  <c r="P37" i="4"/>
  <c r="Q37" i="4"/>
  <c r="R37" i="4"/>
  <c r="Q36" i="4"/>
  <c r="P36" i="4"/>
  <c r="R36" i="4"/>
  <c r="Q35" i="4"/>
  <c r="R35" i="4"/>
  <c r="Q34" i="4"/>
  <c r="R34" i="4"/>
  <c r="Q33" i="4"/>
  <c r="P33" i="4"/>
  <c r="R33" i="4"/>
  <c r="P32" i="4"/>
  <c r="Q32" i="4"/>
  <c r="R32" i="4"/>
  <c r="P31" i="4"/>
  <c r="Q31" i="4"/>
  <c r="R31" i="4"/>
  <c r="Q30" i="4"/>
  <c r="R30" i="4"/>
  <c r="Q29" i="4"/>
  <c r="P29" i="4"/>
  <c r="R29" i="4"/>
  <c r="Q28" i="4"/>
  <c r="P28" i="4"/>
  <c r="R28" i="4"/>
  <c r="P27" i="4"/>
  <c r="Q27" i="4"/>
  <c r="R27" i="4"/>
  <c r="Q26" i="4"/>
  <c r="R26" i="4"/>
  <c r="Q25" i="4"/>
  <c r="R25" i="4"/>
  <c r="K24" i="4"/>
  <c r="Q24" i="4"/>
  <c r="R24" i="4"/>
  <c r="P23" i="4"/>
  <c r="Q23" i="4"/>
  <c r="R23" i="4"/>
  <c r="Q22" i="4"/>
  <c r="R22" i="4"/>
  <c r="Q21" i="4"/>
  <c r="P21" i="4"/>
  <c r="R21" i="4"/>
  <c r="Q20" i="4"/>
  <c r="P20" i="4"/>
  <c r="R20" i="4"/>
  <c r="Q19" i="4"/>
  <c r="P19" i="4"/>
  <c r="R19" i="4"/>
  <c r="P18" i="4"/>
  <c r="Q18" i="4"/>
  <c r="R18" i="4"/>
  <c r="Q17" i="4"/>
  <c r="P17" i="4"/>
  <c r="R17" i="4"/>
  <c r="P16" i="4"/>
  <c r="Q16" i="4"/>
  <c r="R16" i="4"/>
  <c r="K15" i="4"/>
  <c r="N15" i="4" s="1"/>
  <c r="S15" i="4" s="1"/>
  <c r="P15" i="4"/>
  <c r="Q15" i="4"/>
  <c r="R15" i="4"/>
  <c r="P14" i="4"/>
  <c r="Q14" i="4"/>
  <c r="R14" i="4"/>
  <c r="Q13" i="4"/>
  <c r="P13" i="4"/>
  <c r="R13" i="4"/>
  <c r="P12" i="4"/>
  <c r="Q12" i="4"/>
  <c r="R12" i="4"/>
  <c r="K11" i="4"/>
  <c r="P11" i="4"/>
  <c r="Q11" i="4"/>
  <c r="R11" i="4"/>
  <c r="P10" i="4"/>
  <c r="Q10" i="4"/>
  <c r="R10" i="4"/>
  <c r="Q9" i="4"/>
  <c r="P9" i="4"/>
  <c r="R9" i="4"/>
  <c r="P8" i="4"/>
  <c r="Q8" i="4"/>
  <c r="R8" i="4"/>
  <c r="K7" i="4"/>
  <c r="P7" i="4"/>
  <c r="Q7" i="4"/>
  <c r="R7" i="4"/>
  <c r="Q6" i="4"/>
  <c r="R6" i="4"/>
  <c r="P3" i="4"/>
  <c r="K3" i="4"/>
  <c r="K18" i="4" s="1"/>
  <c r="N18" i="4" s="1"/>
  <c r="U153" i="3"/>
  <c r="S153" i="3"/>
  <c r="M153" i="3"/>
  <c r="K153" i="3"/>
  <c r="G153" i="3"/>
  <c r="U152" i="3"/>
  <c r="S152" i="3"/>
  <c r="M152" i="3"/>
  <c r="K152" i="3"/>
  <c r="G152" i="3"/>
  <c r="U151" i="3"/>
  <c r="S151" i="3"/>
  <c r="M151" i="3"/>
  <c r="K151" i="3"/>
  <c r="G151" i="3"/>
  <c r="U150" i="3"/>
  <c r="S150" i="3"/>
  <c r="M150" i="3"/>
  <c r="K150" i="3"/>
  <c r="I150" i="3"/>
  <c r="G150" i="3"/>
  <c r="E150" i="3"/>
  <c r="U149" i="3"/>
  <c r="S149" i="3"/>
  <c r="M149" i="3"/>
  <c r="K149" i="3"/>
  <c r="I149" i="3"/>
  <c r="G149" i="3"/>
  <c r="E149" i="3"/>
  <c r="U148" i="3"/>
  <c r="S148" i="3"/>
  <c r="M148" i="3"/>
  <c r="K148" i="3"/>
  <c r="I148" i="3"/>
  <c r="G148" i="3"/>
  <c r="E148" i="3"/>
  <c r="U147" i="3"/>
  <c r="S147" i="3"/>
  <c r="M147" i="3"/>
  <c r="K147" i="3"/>
  <c r="I147" i="3"/>
  <c r="G147" i="3"/>
  <c r="E147" i="3"/>
  <c r="U146" i="3"/>
  <c r="S146" i="3"/>
  <c r="M146" i="3"/>
  <c r="K146" i="3"/>
  <c r="I146" i="3"/>
  <c r="G146" i="3"/>
  <c r="E146" i="3"/>
  <c r="U145" i="3"/>
  <c r="S145" i="3"/>
  <c r="M145" i="3"/>
  <c r="K145" i="3"/>
  <c r="I145" i="3"/>
  <c r="G145" i="3"/>
  <c r="E145" i="3"/>
  <c r="U144" i="3"/>
  <c r="S144" i="3"/>
  <c r="M144" i="3"/>
  <c r="K144" i="3"/>
  <c r="I144" i="3"/>
  <c r="G144" i="3"/>
  <c r="E144" i="3"/>
  <c r="U143" i="3"/>
  <c r="S143" i="3"/>
  <c r="M143" i="3"/>
  <c r="K143" i="3"/>
  <c r="I143" i="3"/>
  <c r="G143" i="3"/>
  <c r="E143" i="3"/>
  <c r="U142" i="3"/>
  <c r="S142" i="3"/>
  <c r="M142" i="3"/>
  <c r="K142" i="3"/>
  <c r="I142" i="3"/>
  <c r="G142" i="3"/>
  <c r="E142" i="3"/>
  <c r="U141" i="3"/>
  <c r="S141" i="3"/>
  <c r="M141" i="3"/>
  <c r="K141" i="3"/>
  <c r="I141" i="3"/>
  <c r="G141" i="3"/>
  <c r="E141" i="3"/>
  <c r="U140" i="3"/>
  <c r="S140" i="3"/>
  <c r="M140" i="3"/>
  <c r="K140" i="3"/>
  <c r="I140" i="3"/>
  <c r="G140" i="3"/>
  <c r="E140" i="3"/>
  <c r="U139" i="3"/>
  <c r="S139" i="3"/>
  <c r="M139" i="3"/>
  <c r="K139" i="3"/>
  <c r="I139" i="3"/>
  <c r="G139" i="3"/>
  <c r="E139" i="3"/>
  <c r="U138" i="3"/>
  <c r="S138" i="3"/>
  <c r="M138" i="3"/>
  <c r="K138" i="3"/>
  <c r="I138" i="3"/>
  <c r="G138" i="3"/>
  <c r="E138" i="3"/>
  <c r="U137" i="3"/>
  <c r="S137" i="3"/>
  <c r="M137" i="3"/>
  <c r="K137" i="3"/>
  <c r="I137" i="3"/>
  <c r="G137" i="3"/>
  <c r="E137" i="3"/>
  <c r="U136" i="3"/>
  <c r="S136" i="3"/>
  <c r="M136" i="3"/>
  <c r="K136" i="3"/>
  <c r="I136" i="3"/>
  <c r="G136" i="3"/>
  <c r="E136" i="3"/>
  <c r="U135" i="3"/>
  <c r="S135" i="3"/>
  <c r="M135" i="3"/>
  <c r="K135" i="3"/>
  <c r="I135" i="3"/>
  <c r="G135" i="3"/>
  <c r="E135" i="3"/>
  <c r="U134" i="3"/>
  <c r="S134" i="3"/>
  <c r="M134" i="3"/>
  <c r="K134" i="3"/>
  <c r="I134" i="3"/>
  <c r="G134" i="3"/>
  <c r="E134" i="3"/>
  <c r="U133" i="3"/>
  <c r="S133" i="3"/>
  <c r="M133" i="3"/>
  <c r="K133" i="3"/>
  <c r="I133" i="3"/>
  <c r="G133" i="3"/>
  <c r="E133" i="3"/>
  <c r="U132" i="3"/>
  <c r="S132" i="3"/>
  <c r="M132" i="3"/>
  <c r="K132" i="3"/>
  <c r="I132" i="3"/>
  <c r="G132" i="3"/>
  <c r="E132" i="3"/>
  <c r="U131" i="3"/>
  <c r="S131" i="3"/>
  <c r="M131" i="3"/>
  <c r="K131" i="3"/>
  <c r="I131" i="3"/>
  <c r="G131" i="3"/>
  <c r="E131" i="3"/>
  <c r="U130" i="3"/>
  <c r="S130" i="3"/>
  <c r="M130" i="3"/>
  <c r="K130" i="3"/>
  <c r="I130" i="3"/>
  <c r="G130" i="3"/>
  <c r="E130" i="3"/>
  <c r="U129" i="3"/>
  <c r="S129" i="3"/>
  <c r="M129" i="3"/>
  <c r="K129" i="3"/>
  <c r="I129" i="3"/>
  <c r="G129" i="3"/>
  <c r="E129" i="3"/>
  <c r="U128" i="3"/>
  <c r="S128" i="3"/>
  <c r="M128" i="3"/>
  <c r="K128" i="3"/>
  <c r="I128" i="3"/>
  <c r="G128" i="3"/>
  <c r="E128" i="3"/>
  <c r="U127" i="3"/>
  <c r="S127" i="3"/>
  <c r="M127" i="3"/>
  <c r="K127" i="3"/>
  <c r="I127" i="3"/>
  <c r="G127" i="3"/>
  <c r="E127" i="3"/>
  <c r="U126" i="3"/>
  <c r="S126" i="3"/>
  <c r="M126" i="3"/>
  <c r="K126" i="3"/>
  <c r="I126" i="3"/>
  <c r="G126" i="3"/>
  <c r="E126" i="3"/>
  <c r="U125" i="3"/>
  <c r="S125" i="3"/>
  <c r="M125" i="3"/>
  <c r="K125" i="3"/>
  <c r="I125" i="3"/>
  <c r="G125" i="3"/>
  <c r="E125" i="3"/>
  <c r="U124" i="3"/>
  <c r="S124" i="3"/>
  <c r="M124" i="3"/>
  <c r="K124" i="3"/>
  <c r="I124" i="3"/>
  <c r="G124" i="3"/>
  <c r="E124" i="3"/>
  <c r="U123" i="3"/>
  <c r="S123" i="3"/>
  <c r="M123" i="3"/>
  <c r="K123" i="3"/>
  <c r="I123" i="3"/>
  <c r="G123" i="3"/>
  <c r="E123" i="3"/>
  <c r="U122" i="3"/>
  <c r="S122" i="3"/>
  <c r="M122" i="3"/>
  <c r="K122" i="3"/>
  <c r="I122" i="3"/>
  <c r="G122" i="3"/>
  <c r="E122" i="3"/>
  <c r="U121" i="3"/>
  <c r="S121" i="3"/>
  <c r="M121" i="3"/>
  <c r="K121" i="3"/>
  <c r="I121" i="3"/>
  <c r="G121" i="3"/>
  <c r="E121" i="3"/>
  <c r="U120" i="3"/>
  <c r="S120" i="3"/>
  <c r="M120" i="3"/>
  <c r="K120" i="3"/>
  <c r="I120" i="3"/>
  <c r="G120" i="3"/>
  <c r="E120" i="3"/>
  <c r="U119" i="3"/>
  <c r="S119" i="3"/>
  <c r="M119" i="3"/>
  <c r="K119" i="3"/>
  <c r="I119" i="3"/>
  <c r="G119" i="3"/>
  <c r="E119" i="3"/>
  <c r="U118" i="3"/>
  <c r="S118" i="3"/>
  <c r="M118" i="3"/>
  <c r="K118" i="3"/>
  <c r="I118" i="3"/>
  <c r="G118" i="3"/>
  <c r="E118" i="3"/>
  <c r="U117" i="3"/>
  <c r="S117" i="3"/>
  <c r="M117" i="3"/>
  <c r="K117" i="3"/>
  <c r="I117" i="3"/>
  <c r="G117" i="3"/>
  <c r="E117" i="3"/>
  <c r="U116" i="3"/>
  <c r="S116" i="3"/>
  <c r="M116" i="3"/>
  <c r="K116" i="3"/>
  <c r="I116" i="3"/>
  <c r="G116" i="3"/>
  <c r="E116" i="3"/>
  <c r="U115" i="3"/>
  <c r="S115" i="3"/>
  <c r="M115" i="3"/>
  <c r="K115" i="3"/>
  <c r="I115" i="3"/>
  <c r="G115" i="3"/>
  <c r="E115" i="3"/>
  <c r="U114" i="3"/>
  <c r="S114" i="3"/>
  <c r="M114" i="3"/>
  <c r="K114" i="3"/>
  <c r="I114" i="3"/>
  <c r="G114" i="3"/>
  <c r="E114" i="3"/>
  <c r="U113" i="3"/>
  <c r="S113" i="3"/>
  <c r="M113" i="3"/>
  <c r="K113" i="3"/>
  <c r="I113" i="3"/>
  <c r="G113" i="3"/>
  <c r="E113" i="3"/>
  <c r="U112" i="3"/>
  <c r="S112" i="3"/>
  <c r="M112" i="3"/>
  <c r="K112" i="3"/>
  <c r="I112" i="3"/>
  <c r="G112" i="3"/>
  <c r="E112" i="3"/>
  <c r="U111" i="3"/>
  <c r="S111" i="3"/>
  <c r="M111" i="3"/>
  <c r="K111" i="3"/>
  <c r="I111" i="3"/>
  <c r="G111" i="3"/>
  <c r="E111" i="3"/>
  <c r="U110" i="3"/>
  <c r="S110" i="3"/>
  <c r="M110" i="3"/>
  <c r="K110" i="3"/>
  <c r="I110" i="3"/>
  <c r="G110" i="3"/>
  <c r="E110" i="3"/>
  <c r="U109" i="3"/>
  <c r="S109" i="3"/>
  <c r="M109" i="3"/>
  <c r="K109" i="3"/>
  <c r="I109" i="3"/>
  <c r="G109" i="3"/>
  <c r="E109" i="3"/>
  <c r="U108" i="3"/>
  <c r="S108" i="3"/>
  <c r="M108" i="3"/>
  <c r="K108" i="3"/>
  <c r="I108" i="3"/>
  <c r="G108" i="3"/>
  <c r="E108" i="3"/>
  <c r="U107" i="3"/>
  <c r="S107" i="3"/>
  <c r="M107" i="3"/>
  <c r="K107" i="3"/>
  <c r="I107" i="3"/>
  <c r="G107" i="3"/>
  <c r="E107" i="3"/>
  <c r="U106" i="3"/>
  <c r="S106" i="3"/>
  <c r="M106" i="3"/>
  <c r="K106" i="3"/>
  <c r="I106" i="3"/>
  <c r="G106" i="3"/>
  <c r="E106" i="3"/>
  <c r="U105" i="3"/>
  <c r="S105" i="3"/>
  <c r="M105" i="3"/>
  <c r="K105" i="3"/>
  <c r="I105" i="3"/>
  <c r="G105" i="3"/>
  <c r="E105" i="3"/>
  <c r="U104" i="3"/>
  <c r="S104" i="3"/>
  <c r="M104" i="3"/>
  <c r="K104" i="3"/>
  <c r="I104" i="3"/>
  <c r="G104" i="3"/>
  <c r="E104" i="3"/>
  <c r="U103" i="3"/>
  <c r="S103" i="3"/>
  <c r="M103" i="3"/>
  <c r="K103" i="3"/>
  <c r="I103" i="3"/>
  <c r="G103" i="3"/>
  <c r="E103" i="3"/>
  <c r="U102" i="3"/>
  <c r="S102" i="3"/>
  <c r="M102" i="3"/>
  <c r="K102" i="3"/>
  <c r="I102" i="3"/>
  <c r="G102" i="3"/>
  <c r="E102" i="3"/>
  <c r="U101" i="3"/>
  <c r="S101" i="3"/>
  <c r="M101" i="3"/>
  <c r="K101" i="3"/>
  <c r="I101" i="3"/>
  <c r="G101" i="3"/>
  <c r="E101" i="3"/>
  <c r="U100" i="3"/>
  <c r="S100" i="3"/>
  <c r="M100" i="3"/>
  <c r="K100" i="3"/>
  <c r="I100" i="3"/>
  <c r="G100" i="3"/>
  <c r="E100" i="3"/>
  <c r="U99" i="3"/>
  <c r="S99" i="3"/>
  <c r="M99" i="3"/>
  <c r="K99" i="3"/>
  <c r="I99" i="3"/>
  <c r="G99" i="3"/>
  <c r="E99" i="3"/>
  <c r="U98" i="3"/>
  <c r="S98" i="3"/>
  <c r="M98" i="3"/>
  <c r="K98" i="3"/>
  <c r="I98" i="3"/>
  <c r="G98" i="3"/>
  <c r="E98" i="3"/>
  <c r="U97" i="3"/>
  <c r="S97" i="3"/>
  <c r="M97" i="3"/>
  <c r="K97" i="3"/>
  <c r="I97" i="3"/>
  <c r="G97" i="3"/>
  <c r="E97" i="3"/>
  <c r="U96" i="3"/>
  <c r="S96" i="3"/>
  <c r="M96" i="3"/>
  <c r="K96" i="3"/>
  <c r="I96" i="3"/>
  <c r="G96" i="3"/>
  <c r="E96" i="3"/>
  <c r="U95" i="3"/>
  <c r="S95" i="3"/>
  <c r="M95" i="3"/>
  <c r="K95" i="3"/>
  <c r="I95" i="3"/>
  <c r="G95" i="3"/>
  <c r="E95" i="3"/>
  <c r="U94" i="3"/>
  <c r="S94" i="3"/>
  <c r="M94" i="3"/>
  <c r="K94" i="3"/>
  <c r="I94" i="3"/>
  <c r="G94" i="3"/>
  <c r="E94" i="3"/>
  <c r="U93" i="3"/>
  <c r="S93" i="3"/>
  <c r="M93" i="3"/>
  <c r="K93" i="3"/>
  <c r="I93" i="3"/>
  <c r="G93" i="3"/>
  <c r="E93" i="3"/>
  <c r="U92" i="3"/>
  <c r="S92" i="3"/>
  <c r="M92" i="3"/>
  <c r="K92" i="3"/>
  <c r="I92" i="3"/>
  <c r="G92" i="3"/>
  <c r="E92" i="3"/>
  <c r="U91" i="3"/>
  <c r="S91" i="3"/>
  <c r="M91" i="3"/>
  <c r="K91" i="3"/>
  <c r="I91" i="3"/>
  <c r="G91" i="3"/>
  <c r="E91" i="3"/>
  <c r="U90" i="3"/>
  <c r="S90" i="3"/>
  <c r="M90" i="3"/>
  <c r="K90" i="3"/>
  <c r="I90" i="3"/>
  <c r="G90" i="3"/>
  <c r="E90" i="3"/>
  <c r="U89" i="3"/>
  <c r="S89" i="3"/>
  <c r="M89" i="3"/>
  <c r="K89" i="3"/>
  <c r="I89" i="3"/>
  <c r="G89" i="3"/>
  <c r="E89" i="3"/>
  <c r="U88" i="3"/>
  <c r="S88" i="3"/>
  <c r="M88" i="3"/>
  <c r="K88" i="3"/>
  <c r="I88" i="3"/>
  <c r="G88" i="3"/>
  <c r="E88" i="3"/>
  <c r="U87" i="3"/>
  <c r="S87" i="3"/>
  <c r="M87" i="3"/>
  <c r="K87" i="3"/>
  <c r="I87" i="3"/>
  <c r="G87" i="3"/>
  <c r="E87" i="3"/>
  <c r="U86" i="3"/>
  <c r="S86" i="3"/>
  <c r="M86" i="3"/>
  <c r="K86" i="3"/>
  <c r="I86" i="3"/>
  <c r="G86" i="3"/>
  <c r="E86" i="3"/>
  <c r="U85" i="3"/>
  <c r="S85" i="3"/>
  <c r="M85" i="3"/>
  <c r="K85" i="3"/>
  <c r="I85" i="3"/>
  <c r="G85" i="3"/>
  <c r="E85" i="3"/>
  <c r="U84" i="3"/>
  <c r="S84" i="3"/>
  <c r="O84" i="3"/>
  <c r="M84" i="3"/>
  <c r="K84" i="3"/>
  <c r="I84" i="3"/>
  <c r="G84" i="3"/>
  <c r="E84" i="3"/>
  <c r="U83" i="3"/>
  <c r="S83" i="3"/>
  <c r="O83" i="3"/>
  <c r="M83" i="3"/>
  <c r="K83" i="3"/>
  <c r="I83" i="3"/>
  <c r="G83" i="3"/>
  <c r="E83" i="3"/>
  <c r="U82" i="3"/>
  <c r="S82" i="3"/>
  <c r="O82" i="3"/>
  <c r="M82" i="3"/>
  <c r="K82" i="3"/>
  <c r="I82" i="3"/>
  <c r="G82" i="3"/>
  <c r="E82" i="3"/>
  <c r="U81" i="3"/>
  <c r="S81" i="3"/>
  <c r="O81" i="3"/>
  <c r="M81" i="3"/>
  <c r="K81" i="3"/>
  <c r="I81" i="3"/>
  <c r="G81" i="3"/>
  <c r="E81" i="3"/>
  <c r="U80" i="3"/>
  <c r="S80" i="3"/>
  <c r="O80" i="3"/>
  <c r="M80" i="3"/>
  <c r="K80" i="3"/>
  <c r="I80" i="3"/>
  <c r="G80" i="3"/>
  <c r="E80" i="3"/>
  <c r="U79" i="3"/>
  <c r="S79" i="3"/>
  <c r="O79" i="3"/>
  <c r="M79" i="3"/>
  <c r="K79" i="3"/>
  <c r="I79" i="3"/>
  <c r="G79" i="3"/>
  <c r="E79" i="3"/>
  <c r="U78" i="3"/>
  <c r="S78" i="3"/>
  <c r="O78" i="3"/>
  <c r="M78" i="3"/>
  <c r="K78" i="3"/>
  <c r="I78" i="3"/>
  <c r="G78" i="3"/>
  <c r="E78" i="3"/>
  <c r="U77" i="3"/>
  <c r="S77" i="3"/>
  <c r="O77" i="3"/>
  <c r="M77" i="3"/>
  <c r="K77" i="3"/>
  <c r="I77" i="3"/>
  <c r="G77" i="3"/>
  <c r="E77" i="3"/>
  <c r="U76" i="3"/>
  <c r="S76" i="3"/>
  <c r="O76" i="3"/>
  <c r="M76" i="3"/>
  <c r="K76" i="3"/>
  <c r="I76" i="3"/>
  <c r="G76" i="3"/>
  <c r="E76" i="3"/>
  <c r="U75" i="3"/>
  <c r="S75" i="3"/>
  <c r="O75" i="3"/>
  <c r="M75" i="3"/>
  <c r="K75" i="3"/>
  <c r="I75" i="3"/>
  <c r="G75" i="3"/>
  <c r="E75" i="3"/>
  <c r="U74" i="3"/>
  <c r="S74" i="3"/>
  <c r="O74" i="3"/>
  <c r="M74" i="3"/>
  <c r="K74" i="3"/>
  <c r="I74" i="3"/>
  <c r="G74" i="3"/>
  <c r="E74" i="3"/>
  <c r="U73" i="3"/>
  <c r="S73" i="3"/>
  <c r="O73" i="3"/>
  <c r="M73" i="3"/>
  <c r="K73" i="3"/>
  <c r="I73" i="3"/>
  <c r="G73" i="3"/>
  <c r="E73" i="3"/>
  <c r="U72" i="3"/>
  <c r="S72" i="3"/>
  <c r="O72" i="3"/>
  <c r="M72" i="3"/>
  <c r="K72" i="3"/>
  <c r="I72" i="3"/>
  <c r="G72" i="3"/>
  <c r="E72" i="3"/>
  <c r="U71" i="3"/>
  <c r="S71" i="3"/>
  <c r="O71" i="3"/>
  <c r="M71" i="3"/>
  <c r="K71" i="3"/>
  <c r="I71" i="3"/>
  <c r="G71" i="3"/>
  <c r="E71" i="3"/>
  <c r="U70" i="3"/>
  <c r="S70" i="3"/>
  <c r="O70" i="3"/>
  <c r="M70" i="3"/>
  <c r="K70" i="3"/>
  <c r="I70" i="3"/>
  <c r="G70" i="3"/>
  <c r="E70" i="3"/>
  <c r="U69" i="3"/>
  <c r="S69" i="3"/>
  <c r="O69" i="3"/>
  <c r="M69" i="3"/>
  <c r="K69" i="3"/>
  <c r="I69" i="3"/>
  <c r="G69" i="3"/>
  <c r="E69" i="3"/>
  <c r="U68" i="3"/>
  <c r="S68" i="3"/>
  <c r="O68" i="3"/>
  <c r="M68" i="3"/>
  <c r="K68" i="3"/>
  <c r="I68" i="3"/>
  <c r="G68" i="3"/>
  <c r="E68" i="3"/>
  <c r="U67" i="3"/>
  <c r="S67" i="3"/>
  <c r="O67" i="3"/>
  <c r="M67" i="3"/>
  <c r="K67" i="3"/>
  <c r="I67" i="3"/>
  <c r="G67" i="3"/>
  <c r="E67" i="3"/>
  <c r="U66" i="3"/>
  <c r="S66" i="3"/>
  <c r="O66" i="3"/>
  <c r="M66" i="3"/>
  <c r="K66" i="3"/>
  <c r="I66" i="3"/>
  <c r="G66" i="3"/>
  <c r="E66" i="3"/>
  <c r="U65" i="3"/>
  <c r="S65" i="3"/>
  <c r="O65" i="3"/>
  <c r="M65" i="3"/>
  <c r="K65" i="3"/>
  <c r="I65" i="3"/>
  <c r="G65" i="3"/>
  <c r="E65" i="3"/>
  <c r="U64" i="3"/>
  <c r="S64" i="3"/>
  <c r="O64" i="3"/>
  <c r="M64" i="3"/>
  <c r="K64" i="3"/>
  <c r="I64" i="3"/>
  <c r="G64" i="3"/>
  <c r="E64" i="3"/>
  <c r="U63" i="3"/>
  <c r="S63" i="3"/>
  <c r="O63" i="3"/>
  <c r="M63" i="3"/>
  <c r="K63" i="3"/>
  <c r="I63" i="3"/>
  <c r="G63" i="3"/>
  <c r="E63" i="3"/>
  <c r="U62" i="3"/>
  <c r="S62" i="3"/>
  <c r="Q62" i="3"/>
  <c r="O62" i="3"/>
  <c r="M62" i="3"/>
  <c r="K62" i="3"/>
  <c r="I62" i="3"/>
  <c r="G62" i="3"/>
  <c r="E62" i="3"/>
  <c r="U61" i="3"/>
  <c r="S61" i="3"/>
  <c r="Q61" i="3"/>
  <c r="O61" i="3"/>
  <c r="M61" i="3"/>
  <c r="K61" i="3"/>
  <c r="I61" i="3"/>
  <c r="G61" i="3"/>
  <c r="E61" i="3"/>
  <c r="U60" i="3"/>
  <c r="S60" i="3"/>
  <c r="Q60" i="3"/>
  <c r="O60" i="3"/>
  <c r="M60" i="3"/>
  <c r="K60" i="3"/>
  <c r="I60" i="3"/>
  <c r="G60" i="3"/>
  <c r="E60" i="3"/>
  <c r="U59" i="3"/>
  <c r="S59" i="3"/>
  <c r="Q59" i="3"/>
  <c r="O59" i="3"/>
  <c r="M59" i="3"/>
  <c r="K59" i="3"/>
  <c r="I59" i="3"/>
  <c r="G59" i="3"/>
  <c r="E59" i="3"/>
  <c r="U58" i="3"/>
  <c r="S58" i="3"/>
  <c r="Q58" i="3"/>
  <c r="O58" i="3"/>
  <c r="M58" i="3"/>
  <c r="K58" i="3"/>
  <c r="I58" i="3"/>
  <c r="G58" i="3"/>
  <c r="E58" i="3"/>
  <c r="U57" i="3"/>
  <c r="S57" i="3"/>
  <c r="Q57" i="3"/>
  <c r="O57" i="3"/>
  <c r="M57" i="3"/>
  <c r="K57" i="3"/>
  <c r="I57" i="3"/>
  <c r="G57" i="3"/>
  <c r="E57" i="3"/>
  <c r="U56" i="3"/>
  <c r="S56" i="3"/>
  <c r="Q56" i="3"/>
  <c r="O56" i="3"/>
  <c r="M56" i="3"/>
  <c r="K56" i="3"/>
  <c r="I56" i="3"/>
  <c r="G56" i="3"/>
  <c r="E56" i="3"/>
  <c r="U55" i="3"/>
  <c r="S55" i="3"/>
  <c r="Q55" i="3"/>
  <c r="O55" i="3"/>
  <c r="M55" i="3"/>
  <c r="K55" i="3"/>
  <c r="I55" i="3"/>
  <c r="G55" i="3"/>
  <c r="E55" i="3"/>
  <c r="U54" i="3"/>
  <c r="S54" i="3"/>
  <c r="Q54" i="3"/>
  <c r="O54" i="3"/>
  <c r="M54" i="3"/>
  <c r="K54" i="3"/>
  <c r="I54" i="3"/>
  <c r="G54" i="3"/>
  <c r="E54" i="3"/>
  <c r="U53" i="3"/>
  <c r="S53" i="3"/>
  <c r="Q53" i="3"/>
  <c r="O53" i="3"/>
  <c r="M53" i="3"/>
  <c r="K53" i="3"/>
  <c r="I53" i="3"/>
  <c r="G53" i="3"/>
  <c r="E53" i="3"/>
  <c r="U52" i="3"/>
  <c r="S52" i="3"/>
  <c r="Q52" i="3"/>
  <c r="O52" i="3"/>
  <c r="M52" i="3"/>
  <c r="K52" i="3"/>
  <c r="I52" i="3"/>
  <c r="G52" i="3"/>
  <c r="E52" i="3"/>
  <c r="U51" i="3"/>
  <c r="S51" i="3"/>
  <c r="Q51" i="3"/>
  <c r="O51" i="3"/>
  <c r="M51" i="3"/>
  <c r="K51" i="3"/>
  <c r="I51" i="3"/>
  <c r="G51" i="3"/>
  <c r="E51" i="3"/>
  <c r="U50" i="3"/>
  <c r="S50" i="3"/>
  <c r="Q50" i="3"/>
  <c r="O50" i="3"/>
  <c r="M50" i="3"/>
  <c r="K50" i="3"/>
  <c r="I50" i="3"/>
  <c r="G50" i="3"/>
  <c r="E50" i="3"/>
  <c r="U49" i="3"/>
  <c r="S49" i="3"/>
  <c r="Q49" i="3"/>
  <c r="O49" i="3"/>
  <c r="M49" i="3"/>
  <c r="K49" i="3"/>
  <c r="I49" i="3"/>
  <c r="G49" i="3"/>
  <c r="E49" i="3"/>
  <c r="U48" i="3"/>
  <c r="S48" i="3"/>
  <c r="Q48" i="3"/>
  <c r="O48" i="3"/>
  <c r="M48" i="3"/>
  <c r="K48" i="3"/>
  <c r="I48" i="3"/>
  <c r="G48" i="3"/>
  <c r="E48" i="3"/>
  <c r="U47" i="3"/>
  <c r="S47" i="3"/>
  <c r="Q47" i="3"/>
  <c r="O47" i="3"/>
  <c r="M47" i="3"/>
  <c r="K47" i="3"/>
  <c r="I47" i="3"/>
  <c r="G47" i="3"/>
  <c r="E47" i="3"/>
  <c r="U46" i="3"/>
  <c r="S46" i="3"/>
  <c r="Q46" i="3"/>
  <c r="O46" i="3"/>
  <c r="M46" i="3"/>
  <c r="K46" i="3"/>
  <c r="I46" i="3"/>
  <c r="G46" i="3"/>
  <c r="E46" i="3"/>
  <c r="U45" i="3"/>
  <c r="S45" i="3"/>
  <c r="Q45" i="3"/>
  <c r="O45" i="3"/>
  <c r="M45" i="3"/>
  <c r="K45" i="3"/>
  <c r="I45" i="3"/>
  <c r="G45" i="3"/>
  <c r="E45" i="3"/>
  <c r="U44" i="3"/>
  <c r="S44" i="3"/>
  <c r="Q44" i="3"/>
  <c r="O44" i="3"/>
  <c r="M44" i="3"/>
  <c r="K44" i="3"/>
  <c r="I44" i="3"/>
  <c r="G44" i="3"/>
  <c r="E44" i="3"/>
  <c r="U43" i="3"/>
  <c r="S43" i="3"/>
  <c r="Q43" i="3"/>
  <c r="O43" i="3"/>
  <c r="M43" i="3"/>
  <c r="K43" i="3"/>
  <c r="I43" i="3"/>
  <c r="G43" i="3"/>
  <c r="E43" i="3"/>
  <c r="U42" i="3"/>
  <c r="S42" i="3"/>
  <c r="Q42" i="3"/>
  <c r="O42" i="3"/>
  <c r="M42" i="3"/>
  <c r="K42" i="3"/>
  <c r="I42" i="3"/>
  <c r="G42" i="3"/>
  <c r="E42" i="3"/>
  <c r="U41" i="3"/>
  <c r="S41" i="3"/>
  <c r="Q41" i="3"/>
  <c r="O41" i="3"/>
  <c r="M41" i="3"/>
  <c r="K41" i="3"/>
  <c r="I41" i="3"/>
  <c r="G41" i="3"/>
  <c r="E41" i="3"/>
  <c r="U40" i="3"/>
  <c r="S40" i="3"/>
  <c r="Q40" i="3"/>
  <c r="O40" i="3"/>
  <c r="M40" i="3"/>
  <c r="K40" i="3"/>
  <c r="I40" i="3"/>
  <c r="G40" i="3"/>
  <c r="E40" i="3"/>
  <c r="U39" i="3"/>
  <c r="S39" i="3"/>
  <c r="Q39" i="3"/>
  <c r="O39" i="3"/>
  <c r="M39" i="3"/>
  <c r="K39" i="3"/>
  <c r="I39" i="3"/>
  <c r="G39" i="3"/>
  <c r="E39" i="3"/>
  <c r="U38" i="3"/>
  <c r="S38" i="3"/>
  <c r="Q38" i="3"/>
  <c r="O38" i="3"/>
  <c r="M38" i="3"/>
  <c r="K38" i="3"/>
  <c r="I38" i="3"/>
  <c r="G38" i="3"/>
  <c r="E38" i="3"/>
  <c r="U37" i="3"/>
  <c r="S37" i="3"/>
  <c r="Q37" i="3"/>
  <c r="O37" i="3"/>
  <c r="M37" i="3"/>
  <c r="K37" i="3"/>
  <c r="I37" i="3"/>
  <c r="G37" i="3"/>
  <c r="E37" i="3"/>
  <c r="U36" i="3"/>
  <c r="S36" i="3"/>
  <c r="Q36" i="3"/>
  <c r="O36" i="3"/>
  <c r="M36" i="3"/>
  <c r="K36" i="3"/>
  <c r="I36" i="3"/>
  <c r="G36" i="3"/>
  <c r="E36" i="3"/>
  <c r="U35" i="3"/>
  <c r="S35" i="3"/>
  <c r="Q35" i="3"/>
  <c r="O35" i="3"/>
  <c r="M35" i="3"/>
  <c r="K35" i="3"/>
  <c r="I35" i="3"/>
  <c r="G35" i="3"/>
  <c r="E35" i="3"/>
  <c r="U34" i="3"/>
  <c r="S34" i="3"/>
  <c r="Q34" i="3"/>
  <c r="O34" i="3"/>
  <c r="M34" i="3"/>
  <c r="K34" i="3"/>
  <c r="I34" i="3"/>
  <c r="G34" i="3"/>
  <c r="E34" i="3"/>
  <c r="U33" i="3"/>
  <c r="S33" i="3"/>
  <c r="Q33" i="3"/>
  <c r="O33" i="3"/>
  <c r="M33" i="3"/>
  <c r="K33" i="3"/>
  <c r="I33" i="3"/>
  <c r="G33" i="3"/>
  <c r="E33" i="3"/>
  <c r="U32" i="3"/>
  <c r="S32" i="3"/>
  <c r="Q32" i="3"/>
  <c r="O32" i="3"/>
  <c r="M32" i="3"/>
  <c r="K32" i="3"/>
  <c r="I32" i="3"/>
  <c r="G32" i="3"/>
  <c r="E32" i="3"/>
  <c r="U31" i="3"/>
  <c r="S31" i="3"/>
  <c r="Q31" i="3"/>
  <c r="O31" i="3"/>
  <c r="M31" i="3"/>
  <c r="K31" i="3"/>
  <c r="I31" i="3"/>
  <c r="G31" i="3"/>
  <c r="E31" i="3"/>
  <c r="U30" i="3"/>
  <c r="S30" i="3"/>
  <c r="Q30" i="3"/>
  <c r="O30" i="3"/>
  <c r="M30" i="3"/>
  <c r="K30" i="3"/>
  <c r="I30" i="3"/>
  <c r="G30" i="3"/>
  <c r="E30" i="3"/>
  <c r="U29" i="3"/>
  <c r="S29" i="3"/>
  <c r="Q29" i="3"/>
  <c r="O29" i="3"/>
  <c r="M29" i="3"/>
  <c r="K29" i="3"/>
  <c r="I29" i="3"/>
  <c r="G29" i="3"/>
  <c r="E29" i="3"/>
  <c r="U28" i="3"/>
  <c r="S28" i="3"/>
  <c r="Q28" i="3"/>
  <c r="O28" i="3"/>
  <c r="M28" i="3"/>
  <c r="K28" i="3"/>
  <c r="I28" i="3"/>
  <c r="G28" i="3"/>
  <c r="E28" i="3"/>
  <c r="U27" i="3"/>
  <c r="S27" i="3"/>
  <c r="Q27" i="3"/>
  <c r="O27" i="3"/>
  <c r="M27" i="3"/>
  <c r="K27" i="3"/>
  <c r="I27" i="3"/>
  <c r="G27" i="3"/>
  <c r="E27" i="3"/>
  <c r="U26" i="3"/>
  <c r="S26" i="3"/>
  <c r="Q26" i="3"/>
  <c r="O26" i="3"/>
  <c r="M26" i="3"/>
  <c r="K26" i="3"/>
  <c r="I26" i="3"/>
  <c r="G26" i="3"/>
  <c r="E26" i="3"/>
  <c r="U25" i="3"/>
  <c r="S25" i="3"/>
  <c r="Q25" i="3"/>
  <c r="O25" i="3"/>
  <c r="M25" i="3"/>
  <c r="K25" i="3"/>
  <c r="I25" i="3"/>
  <c r="G25" i="3"/>
  <c r="E25" i="3"/>
  <c r="U24" i="3"/>
  <c r="S24" i="3"/>
  <c r="Q24" i="3"/>
  <c r="O24" i="3"/>
  <c r="M24" i="3"/>
  <c r="K24" i="3"/>
  <c r="I24" i="3"/>
  <c r="G24" i="3"/>
  <c r="E24" i="3"/>
  <c r="U23" i="3"/>
  <c r="S23" i="3"/>
  <c r="Q23" i="3"/>
  <c r="O23" i="3"/>
  <c r="M23" i="3"/>
  <c r="K23" i="3"/>
  <c r="I23" i="3"/>
  <c r="G23" i="3"/>
  <c r="E23" i="3"/>
  <c r="U22" i="3"/>
  <c r="S22" i="3"/>
  <c r="Q22" i="3"/>
  <c r="O22" i="3"/>
  <c r="M22" i="3"/>
  <c r="K22" i="3"/>
  <c r="I22" i="3"/>
  <c r="G22" i="3"/>
  <c r="E22" i="3"/>
  <c r="U21" i="3"/>
  <c r="S21" i="3"/>
  <c r="Q21" i="3"/>
  <c r="O21" i="3"/>
  <c r="M21" i="3"/>
  <c r="K21" i="3"/>
  <c r="I21" i="3"/>
  <c r="G21" i="3"/>
  <c r="E21" i="3"/>
  <c r="U20" i="3"/>
  <c r="S20" i="3"/>
  <c r="Q20" i="3"/>
  <c r="O20" i="3"/>
  <c r="M20" i="3"/>
  <c r="K20" i="3"/>
  <c r="I20" i="3"/>
  <c r="G20" i="3"/>
  <c r="E20" i="3"/>
  <c r="U19" i="3"/>
  <c r="S19" i="3"/>
  <c r="Q19" i="3"/>
  <c r="O19" i="3"/>
  <c r="M19" i="3"/>
  <c r="K19" i="3"/>
  <c r="I19" i="3"/>
  <c r="G19" i="3"/>
  <c r="E19" i="3"/>
  <c r="U18" i="3"/>
  <c r="S18" i="3"/>
  <c r="Q18" i="3"/>
  <c r="O18" i="3"/>
  <c r="M18" i="3"/>
  <c r="K18" i="3"/>
  <c r="I18" i="3"/>
  <c r="G18" i="3"/>
  <c r="E18" i="3"/>
  <c r="U17" i="3"/>
  <c r="S17" i="3"/>
  <c r="Q17" i="3"/>
  <c r="O17" i="3"/>
  <c r="M17" i="3"/>
  <c r="K17" i="3"/>
  <c r="I17" i="3"/>
  <c r="G17" i="3"/>
  <c r="E17" i="3"/>
  <c r="U16" i="3"/>
  <c r="S16" i="3"/>
  <c r="Q16" i="3"/>
  <c r="O16" i="3"/>
  <c r="M16" i="3"/>
  <c r="K16" i="3"/>
  <c r="I16" i="3"/>
  <c r="G16" i="3"/>
  <c r="E16" i="3"/>
  <c r="U15" i="3"/>
  <c r="S15" i="3"/>
  <c r="Q15" i="3"/>
  <c r="O15" i="3"/>
  <c r="M15" i="3"/>
  <c r="K15" i="3"/>
  <c r="I15" i="3"/>
  <c r="G15" i="3"/>
  <c r="E15" i="3"/>
  <c r="U14" i="3"/>
  <c r="S14" i="3"/>
  <c r="Q14" i="3"/>
  <c r="O14" i="3"/>
  <c r="M14" i="3"/>
  <c r="K14" i="3"/>
  <c r="I14" i="3"/>
  <c r="G14" i="3"/>
  <c r="E14" i="3"/>
  <c r="U13" i="3"/>
  <c r="S13" i="3"/>
  <c r="Q13" i="3"/>
  <c r="O13" i="3"/>
  <c r="M13" i="3"/>
  <c r="K13" i="3"/>
  <c r="I13" i="3"/>
  <c r="G13" i="3"/>
  <c r="E13" i="3"/>
  <c r="U12" i="3"/>
  <c r="S12" i="3"/>
  <c r="Q12" i="3"/>
  <c r="O12" i="3"/>
  <c r="O6" i="3" s="1"/>
  <c r="B12" i="3" s="1"/>
  <c r="M12" i="3"/>
  <c r="K12" i="3"/>
  <c r="I12" i="3"/>
  <c r="G12" i="3"/>
  <c r="E12" i="3"/>
  <c r="U11" i="3"/>
  <c r="S11" i="3"/>
  <c r="Q11" i="3"/>
  <c r="O11" i="3"/>
  <c r="M11" i="3"/>
  <c r="K11" i="3"/>
  <c r="I11" i="3"/>
  <c r="G11" i="3"/>
  <c r="E11" i="3"/>
  <c r="U10" i="3"/>
  <c r="S10" i="3"/>
  <c r="Q10" i="3"/>
  <c r="O10" i="3"/>
  <c r="M10" i="3"/>
  <c r="K10" i="3"/>
  <c r="K6" i="3" s="1"/>
  <c r="B10" i="3" s="1"/>
  <c r="I10" i="3"/>
  <c r="G10" i="3"/>
  <c r="E10" i="3"/>
  <c r="U9" i="3"/>
  <c r="S9" i="3"/>
  <c r="Q9" i="3"/>
  <c r="O9" i="3"/>
  <c r="M9" i="3"/>
  <c r="K9" i="3"/>
  <c r="I9" i="3"/>
  <c r="G9" i="3"/>
  <c r="E9" i="3"/>
  <c r="U8" i="3"/>
  <c r="S8" i="3"/>
  <c r="Q8" i="3"/>
  <c r="O8" i="3"/>
  <c r="M8" i="3"/>
  <c r="K8" i="3"/>
  <c r="I8" i="3"/>
  <c r="G8" i="3"/>
  <c r="G6" i="3" s="1"/>
  <c r="B8" i="3" s="1"/>
  <c r="E8" i="3"/>
  <c r="U7" i="3"/>
  <c r="U6" i="3" s="1"/>
  <c r="B15" i="3" s="1"/>
  <c r="S7" i="3"/>
  <c r="Q7" i="3"/>
  <c r="Q6" i="3" s="1"/>
  <c r="B13" i="3" s="1"/>
  <c r="O7" i="3"/>
  <c r="M7" i="3"/>
  <c r="M6" i="3" s="1"/>
  <c r="B11" i="3" s="1"/>
  <c r="K7" i="3"/>
  <c r="I7" i="3"/>
  <c r="I6" i="3" s="1"/>
  <c r="B9" i="3" s="1"/>
  <c r="G7" i="3"/>
  <c r="E7" i="3"/>
  <c r="E6" i="3" s="1"/>
  <c r="B7" i="3" s="1"/>
  <c r="S6" i="3"/>
  <c r="B14" i="3" s="1"/>
  <c r="Q70" i="4" l="1"/>
  <c r="Q4" i="4" s="1"/>
  <c r="T2" i="4" s="1"/>
  <c r="S18" i="4"/>
  <c r="N7" i="4"/>
  <c r="S7" i="4" s="1"/>
  <c r="N11" i="4"/>
  <c r="S11" i="4" s="1"/>
  <c r="R43" i="4"/>
  <c r="F2" i="4"/>
  <c r="F3" i="4" s="1"/>
  <c r="K22" i="4"/>
  <c r="P35" i="4"/>
  <c r="P42" i="4"/>
  <c r="G71" i="4"/>
  <c r="G73" i="4"/>
  <c r="G74" i="4" s="1"/>
  <c r="H73" i="4"/>
  <c r="H74" i="4" s="1"/>
  <c r="H71" i="4"/>
  <c r="K20" i="4"/>
  <c r="N20" i="4" s="1"/>
  <c r="S20" i="4" s="1"/>
  <c r="P39" i="4"/>
  <c r="P43" i="4"/>
  <c r="P64" i="4"/>
  <c r="K6" i="4"/>
  <c r="K10" i="4"/>
  <c r="N10" i="4" s="1"/>
  <c r="S10" i="4" s="1"/>
  <c r="K14" i="4"/>
  <c r="N14" i="4" s="1"/>
  <c r="S14" i="4" s="1"/>
  <c r="P30" i="4"/>
  <c r="P62" i="4"/>
  <c r="K68" i="4"/>
  <c r="N68" i="4" s="1"/>
  <c r="S68" i="4" s="1"/>
  <c r="K64" i="4"/>
  <c r="K60" i="4"/>
  <c r="N60" i="4" s="1"/>
  <c r="S60" i="4" s="1"/>
  <c r="K56" i="4"/>
  <c r="K52" i="4"/>
  <c r="N52" i="4" s="1"/>
  <c r="S52" i="4" s="1"/>
  <c r="K48" i="4"/>
  <c r="N48" i="4" s="1"/>
  <c r="S48" i="4" s="1"/>
  <c r="K44" i="4"/>
  <c r="N44" i="4" s="1"/>
  <c r="S44" i="4" s="1"/>
  <c r="K69" i="4"/>
  <c r="K65" i="4"/>
  <c r="K61" i="4"/>
  <c r="K57" i="4"/>
  <c r="N57" i="4" s="1"/>
  <c r="S57" i="4" s="1"/>
  <c r="K53" i="4"/>
  <c r="K49" i="4"/>
  <c r="N49" i="4" s="1"/>
  <c r="S49" i="4" s="1"/>
  <c r="K45" i="4"/>
  <c r="K41" i="4"/>
  <c r="N41" i="4" s="1"/>
  <c r="S41" i="4" s="1"/>
  <c r="K37" i="4"/>
  <c r="N37" i="4" s="1"/>
  <c r="S37" i="4" s="1"/>
  <c r="K33" i="4"/>
  <c r="N33" i="4" s="1"/>
  <c r="S33" i="4" s="1"/>
  <c r="K29" i="4"/>
  <c r="N29" i="4" s="1"/>
  <c r="S29" i="4" s="1"/>
  <c r="K25" i="4"/>
  <c r="K21" i="4"/>
  <c r="N21" i="4" s="1"/>
  <c r="S21" i="4" s="1"/>
  <c r="K66" i="4"/>
  <c r="N66" i="4" s="1"/>
  <c r="S66" i="4" s="1"/>
  <c r="K62" i="4"/>
  <c r="N62" i="4" s="1"/>
  <c r="S62" i="4" s="1"/>
  <c r="K58" i="4"/>
  <c r="N58" i="4" s="1"/>
  <c r="S58" i="4" s="1"/>
  <c r="K54" i="4"/>
  <c r="K50" i="4"/>
  <c r="N50" i="4" s="1"/>
  <c r="S50" i="4" s="1"/>
  <c r="K46" i="4"/>
  <c r="N46" i="4" s="1"/>
  <c r="S46" i="4" s="1"/>
  <c r="K42" i="4"/>
  <c r="N42" i="4" s="1"/>
  <c r="S42" i="4" s="1"/>
  <c r="K38" i="4"/>
  <c r="N38" i="4" s="1"/>
  <c r="S38" i="4" s="1"/>
  <c r="K34" i="4"/>
  <c r="K67" i="4"/>
  <c r="N67" i="4" s="1"/>
  <c r="S67" i="4" s="1"/>
  <c r="K63" i="4"/>
  <c r="N63" i="4" s="1"/>
  <c r="S63" i="4" s="1"/>
  <c r="K59" i="4"/>
  <c r="K55" i="4"/>
  <c r="N55" i="4" s="1"/>
  <c r="S55" i="4" s="1"/>
  <c r="K51" i="4"/>
  <c r="N51" i="4" s="1"/>
  <c r="S51" i="4" s="1"/>
  <c r="K47" i="4"/>
  <c r="N47" i="4" s="1"/>
  <c r="S47" i="4" s="1"/>
  <c r="K43" i="4"/>
  <c r="N43" i="4" s="1"/>
  <c r="S43" i="4" s="1"/>
  <c r="K39" i="4"/>
  <c r="N39" i="4" s="1"/>
  <c r="S39" i="4" s="1"/>
  <c r="K35" i="4"/>
  <c r="N35" i="4" s="1"/>
  <c r="S35" i="4" s="1"/>
  <c r="K31" i="4"/>
  <c r="N31" i="4" s="1"/>
  <c r="S31" i="4" s="1"/>
  <c r="K27" i="4"/>
  <c r="N27" i="4" s="1"/>
  <c r="S27" i="4" s="1"/>
  <c r="K23" i="4"/>
  <c r="N23" i="4" s="1"/>
  <c r="S23" i="4" s="1"/>
  <c r="K19" i="4"/>
  <c r="N19" i="4" s="1"/>
  <c r="S19" i="4" s="1"/>
  <c r="K70" i="4"/>
  <c r="K32" i="4"/>
  <c r="N32" i="4" s="1"/>
  <c r="S32" i="4" s="1"/>
  <c r="P59" i="4"/>
  <c r="D70" i="4"/>
  <c r="R70" i="4" s="1"/>
  <c r="B70" i="4"/>
  <c r="C10" i="4" s="1"/>
  <c r="P69" i="4"/>
  <c r="P65" i="4"/>
  <c r="P61" i="4"/>
  <c r="P53" i="4"/>
  <c r="P45" i="4"/>
  <c r="P6" i="4"/>
  <c r="K9" i="4"/>
  <c r="N9" i="4" s="1"/>
  <c r="S9" i="4" s="1"/>
  <c r="K13" i="4"/>
  <c r="N13" i="4" s="1"/>
  <c r="S13" i="4" s="1"/>
  <c r="K17" i="4"/>
  <c r="N17" i="4" s="1"/>
  <c r="S17" i="4" s="1"/>
  <c r="P25" i="4"/>
  <c r="P26" i="4"/>
  <c r="K30" i="4"/>
  <c r="K36" i="4"/>
  <c r="N36" i="4" s="1"/>
  <c r="S36" i="4" s="1"/>
  <c r="P56" i="4"/>
  <c r="F2" i="5"/>
  <c r="F3" i="5" s="1"/>
  <c r="K28" i="4"/>
  <c r="N28" i="4" s="1"/>
  <c r="S28" i="4" s="1"/>
  <c r="K40" i="4"/>
  <c r="N40" i="4" s="1"/>
  <c r="S40" i="4" s="1"/>
  <c r="P54" i="4"/>
  <c r="D4" i="4"/>
  <c r="K8" i="4"/>
  <c r="N8" i="4" s="1"/>
  <c r="S8" i="4" s="1"/>
  <c r="K12" i="4"/>
  <c r="N12" i="4" s="1"/>
  <c r="S12" i="4" s="1"/>
  <c r="K16" i="4"/>
  <c r="N16" i="4" s="1"/>
  <c r="S16" i="4" s="1"/>
  <c r="P22" i="4"/>
  <c r="P24" i="4"/>
  <c r="N24" i="4" s="1"/>
  <c r="S24" i="4" s="1"/>
  <c r="K26" i="4"/>
  <c r="N26" i="4" s="1"/>
  <c r="S26" i="4" s="1"/>
  <c r="P34" i="4"/>
  <c r="D4" i="5"/>
  <c r="R43" i="5"/>
  <c r="G73" i="5"/>
  <c r="G74" i="5" s="1"/>
  <c r="P8" i="5"/>
  <c r="P15" i="5"/>
  <c r="P23" i="5"/>
  <c r="H73" i="5"/>
  <c r="H74" i="5" s="1"/>
  <c r="H71" i="5"/>
  <c r="K6" i="5"/>
  <c r="N6" i="5" s="1"/>
  <c r="K8" i="5"/>
  <c r="B70" i="5"/>
  <c r="K69" i="5"/>
  <c r="N69" i="5" s="1"/>
  <c r="S69" i="5" s="1"/>
  <c r="K65" i="5"/>
  <c r="N65" i="5" s="1"/>
  <c r="S65" i="5" s="1"/>
  <c r="K61" i="5"/>
  <c r="N61" i="5" s="1"/>
  <c r="S61" i="5" s="1"/>
  <c r="K57" i="5"/>
  <c r="N57" i="5" s="1"/>
  <c r="S57" i="5" s="1"/>
  <c r="K53" i="5"/>
  <c r="N53" i="5" s="1"/>
  <c r="S53" i="5" s="1"/>
  <c r="K49" i="5"/>
  <c r="N49" i="5" s="1"/>
  <c r="S49" i="5" s="1"/>
  <c r="K45" i="5"/>
  <c r="N45" i="5" s="1"/>
  <c r="S45" i="5" s="1"/>
  <c r="K41" i="5"/>
  <c r="N41" i="5" s="1"/>
  <c r="S41" i="5" s="1"/>
  <c r="K37" i="5"/>
  <c r="N37" i="5" s="1"/>
  <c r="S37" i="5" s="1"/>
  <c r="K33" i="5"/>
  <c r="N33" i="5" s="1"/>
  <c r="S33" i="5" s="1"/>
  <c r="K29" i="5"/>
  <c r="N29" i="5" s="1"/>
  <c r="S29" i="5" s="1"/>
  <c r="K25" i="5"/>
  <c r="N25" i="5" s="1"/>
  <c r="S25" i="5" s="1"/>
  <c r="K21" i="5"/>
  <c r="N21" i="5" s="1"/>
  <c r="S21" i="5" s="1"/>
  <c r="K17" i="5"/>
  <c r="N17" i="5" s="1"/>
  <c r="S17" i="5" s="1"/>
  <c r="K13" i="5"/>
  <c r="N13" i="5" s="1"/>
  <c r="S13" i="5" s="1"/>
  <c r="K9" i="5"/>
  <c r="N9" i="5" s="1"/>
  <c r="S9" i="5" s="1"/>
  <c r="K66" i="5"/>
  <c r="N66" i="5" s="1"/>
  <c r="S66" i="5" s="1"/>
  <c r="K62" i="5"/>
  <c r="N62" i="5" s="1"/>
  <c r="S62" i="5" s="1"/>
  <c r="K58" i="5"/>
  <c r="N58" i="5" s="1"/>
  <c r="S58" i="5" s="1"/>
  <c r="K54" i="5"/>
  <c r="N54" i="5" s="1"/>
  <c r="S54" i="5" s="1"/>
  <c r="K50" i="5"/>
  <c r="N50" i="5" s="1"/>
  <c r="S50" i="5" s="1"/>
  <c r="K46" i="5"/>
  <c r="N46" i="5" s="1"/>
  <c r="S46" i="5" s="1"/>
  <c r="K42" i="5"/>
  <c r="N42" i="5" s="1"/>
  <c r="S42" i="5" s="1"/>
  <c r="K38" i="5"/>
  <c r="N38" i="5" s="1"/>
  <c r="S38" i="5" s="1"/>
  <c r="K34" i="5"/>
  <c r="N34" i="5" s="1"/>
  <c r="S34" i="5" s="1"/>
  <c r="K30" i="5"/>
  <c r="N30" i="5" s="1"/>
  <c r="S30" i="5" s="1"/>
  <c r="K26" i="5"/>
  <c r="N26" i="5" s="1"/>
  <c r="S26" i="5" s="1"/>
  <c r="K22" i="5"/>
  <c r="N22" i="5" s="1"/>
  <c r="S22" i="5" s="1"/>
  <c r="K18" i="5"/>
  <c r="N18" i="5" s="1"/>
  <c r="S18" i="5" s="1"/>
  <c r="K14" i="5"/>
  <c r="N14" i="5" s="1"/>
  <c r="S14" i="5" s="1"/>
  <c r="K10" i="5"/>
  <c r="N10" i="5" s="1"/>
  <c r="S10" i="5" s="1"/>
  <c r="K67" i="5"/>
  <c r="N67" i="5" s="1"/>
  <c r="S67" i="5" s="1"/>
  <c r="K63" i="5"/>
  <c r="N63" i="5" s="1"/>
  <c r="S63" i="5" s="1"/>
  <c r="K59" i="5"/>
  <c r="N59" i="5" s="1"/>
  <c r="S59" i="5" s="1"/>
  <c r="K55" i="5"/>
  <c r="N55" i="5" s="1"/>
  <c r="S55" i="5" s="1"/>
  <c r="K51" i="5"/>
  <c r="N51" i="5" s="1"/>
  <c r="S51" i="5" s="1"/>
  <c r="K47" i="5"/>
  <c r="N47" i="5" s="1"/>
  <c r="S47" i="5" s="1"/>
  <c r="K43" i="5"/>
  <c r="N43" i="5" s="1"/>
  <c r="S43" i="5" s="1"/>
  <c r="K39" i="5"/>
  <c r="N39" i="5" s="1"/>
  <c r="S39" i="5" s="1"/>
  <c r="K35" i="5"/>
  <c r="N35" i="5" s="1"/>
  <c r="S35" i="5" s="1"/>
  <c r="K31" i="5"/>
  <c r="N31" i="5" s="1"/>
  <c r="S31" i="5" s="1"/>
  <c r="K27" i="5"/>
  <c r="N27" i="5" s="1"/>
  <c r="S27" i="5" s="1"/>
  <c r="K23" i="5"/>
  <c r="N23" i="5" s="1"/>
  <c r="S23" i="5" s="1"/>
  <c r="K19" i="5"/>
  <c r="N19" i="5" s="1"/>
  <c r="S19" i="5" s="1"/>
  <c r="K15" i="5"/>
  <c r="K11" i="5"/>
  <c r="N11" i="5" s="1"/>
  <c r="S11" i="5" s="1"/>
  <c r="K7" i="5"/>
  <c r="N7" i="5" s="1"/>
  <c r="S7" i="5" s="1"/>
  <c r="K70" i="5"/>
  <c r="K68" i="5"/>
  <c r="N68" i="5" s="1"/>
  <c r="S68" i="5" s="1"/>
  <c r="K64" i="5"/>
  <c r="N64" i="5" s="1"/>
  <c r="S64" i="5" s="1"/>
  <c r="K60" i="5"/>
  <c r="N60" i="5" s="1"/>
  <c r="S60" i="5" s="1"/>
  <c r="K56" i="5"/>
  <c r="N56" i="5" s="1"/>
  <c r="S56" i="5" s="1"/>
  <c r="K52" i="5"/>
  <c r="N52" i="5" s="1"/>
  <c r="S52" i="5" s="1"/>
  <c r="K48" i="5"/>
  <c r="N48" i="5" s="1"/>
  <c r="S48" i="5" s="1"/>
  <c r="K44" i="5"/>
  <c r="N44" i="5" s="1"/>
  <c r="S44" i="5" s="1"/>
  <c r="K40" i="5"/>
  <c r="N40" i="5" s="1"/>
  <c r="S40" i="5" s="1"/>
  <c r="K36" i="5"/>
  <c r="N36" i="5" s="1"/>
  <c r="S36" i="5" s="1"/>
  <c r="K32" i="5"/>
  <c r="N32" i="5" s="1"/>
  <c r="S32" i="5" s="1"/>
  <c r="K28" i="5"/>
  <c r="N28" i="5" s="1"/>
  <c r="S28" i="5" s="1"/>
  <c r="K24" i="5"/>
  <c r="N24" i="5" s="1"/>
  <c r="S24" i="5" s="1"/>
  <c r="K20" i="5"/>
  <c r="N20" i="5" s="1"/>
  <c r="S20" i="5" s="1"/>
  <c r="K16" i="5"/>
  <c r="N16" i="5" s="1"/>
  <c r="S16" i="5" s="1"/>
  <c r="D70" i="5"/>
  <c r="R70" i="5" s="1"/>
  <c r="Q70" i="5"/>
  <c r="Q4" i="5" s="1"/>
  <c r="T2" i="5" s="1"/>
  <c r="G71" i="5"/>
  <c r="N15" i="5" l="1"/>
  <c r="S15" i="5" s="1"/>
  <c r="P70" i="5"/>
  <c r="P4" i="5" s="1"/>
  <c r="N8" i="5"/>
  <c r="S8" i="5" s="1"/>
  <c r="N59" i="4"/>
  <c r="S59" i="4" s="1"/>
  <c r="N30" i="4"/>
  <c r="S30" i="4" s="1"/>
  <c r="C42" i="4"/>
  <c r="C61" i="4"/>
  <c r="C66" i="4"/>
  <c r="C38" i="4"/>
  <c r="N45" i="4"/>
  <c r="S45" i="4" s="1"/>
  <c r="C17" i="4"/>
  <c r="C7" i="4"/>
  <c r="C8" i="4"/>
  <c r="C70" i="5"/>
  <c r="C60" i="4"/>
  <c r="C43" i="4"/>
  <c r="C65" i="4"/>
  <c r="N34" i="4"/>
  <c r="S34" i="4" s="1"/>
  <c r="C52" i="4"/>
  <c r="N6" i="4"/>
  <c r="C58" i="4"/>
  <c r="C19" i="4"/>
  <c r="C15" i="4"/>
  <c r="C36" i="4"/>
  <c r="C64" i="4"/>
  <c r="C20" i="4"/>
  <c r="N53" i="4"/>
  <c r="S53" i="4" s="1"/>
  <c r="N56" i="4"/>
  <c r="S56" i="4" s="1"/>
  <c r="C49" i="4"/>
  <c r="C24" i="4"/>
  <c r="C18" i="4"/>
  <c r="C13" i="4"/>
  <c r="C9" i="4"/>
  <c r="C39" i="4"/>
  <c r="C51" i="4"/>
  <c r="N25" i="4"/>
  <c r="S25" i="4" s="1"/>
  <c r="C48" i="4"/>
  <c r="C56" i="4"/>
  <c r="C11" i="4"/>
  <c r="N70" i="5"/>
  <c r="S6" i="5"/>
  <c r="C30" i="4"/>
  <c r="C32" i="4"/>
  <c r="C44" i="4"/>
  <c r="C50" i="4"/>
  <c r="N61" i="4"/>
  <c r="S61" i="4" s="1"/>
  <c r="N64" i="4"/>
  <c r="S64" i="4" s="1"/>
  <c r="C34" i="4"/>
  <c r="C40" i="4"/>
  <c r="C26" i="4"/>
  <c r="C27" i="4"/>
  <c r="C70" i="4"/>
  <c r="C67" i="4"/>
  <c r="C63" i="4"/>
  <c r="C59" i="4"/>
  <c r="C55" i="4"/>
  <c r="C25" i="4"/>
  <c r="C21" i="4"/>
  <c r="C29" i="4"/>
  <c r="C41" i="4"/>
  <c r="C31" i="4"/>
  <c r="C47" i="4"/>
  <c r="N65" i="4"/>
  <c r="S65" i="4" s="1"/>
  <c r="N22" i="4"/>
  <c r="S22" i="4" s="1"/>
  <c r="C37" i="4"/>
  <c r="C14" i="4"/>
  <c r="P70" i="4"/>
  <c r="P4" i="4" s="1"/>
  <c r="C46" i="4"/>
  <c r="N54" i="4"/>
  <c r="S54" i="4" s="1"/>
  <c r="N69" i="4"/>
  <c r="S69" i="4" s="1"/>
  <c r="C69" i="4"/>
  <c r="C22" i="4"/>
  <c r="C54" i="4"/>
  <c r="C23" i="4"/>
  <c r="C62" i="4"/>
  <c r="C35" i="4"/>
  <c r="C6" i="4"/>
  <c r="C57" i="4"/>
  <c r="C45" i="4"/>
  <c r="C68" i="4"/>
  <c r="C53" i="4"/>
  <c r="C28" i="4"/>
  <c r="C12" i="4"/>
  <c r="C33" i="4"/>
  <c r="C16" i="4"/>
  <c r="N70" i="4" l="1"/>
  <c r="S6" i="4"/>
  <c r="S70" i="5"/>
  <c r="N4" i="5"/>
  <c r="S4" i="5" s="1"/>
  <c r="S70" i="4" l="1"/>
  <c r="N4" i="4"/>
  <c r="S4" i="4" s="1"/>
  <c r="T70" i="5"/>
  <c r="T5" i="5"/>
  <c r="T12" i="5"/>
  <c r="T33" i="5"/>
  <c r="T37" i="5"/>
  <c r="T35" i="5"/>
  <c r="T13" i="5"/>
  <c r="T11" i="5"/>
  <c r="T18" i="5"/>
  <c r="T54" i="5"/>
  <c r="T26" i="5"/>
  <c r="T65" i="5"/>
  <c r="T69" i="5"/>
  <c r="T67" i="5"/>
  <c r="T45" i="5"/>
  <c r="T43" i="5"/>
  <c r="T50" i="5"/>
  <c r="T25" i="5"/>
  <c r="T58" i="5"/>
  <c r="T32" i="5"/>
  <c r="T36" i="5"/>
  <c r="T38" i="5"/>
  <c r="T14" i="5"/>
  <c r="T21" i="5"/>
  <c r="T57" i="5"/>
  <c r="T29" i="5"/>
  <c r="T64" i="5"/>
  <c r="T68" i="5"/>
  <c r="T9" i="5"/>
  <c r="T44" i="5"/>
  <c r="T8" i="5"/>
  <c r="T46" i="5"/>
  <c r="T53" i="5"/>
  <c r="T24" i="5"/>
  <c r="T61" i="5"/>
  <c r="T27" i="5"/>
  <c r="T31" i="5"/>
  <c r="T41" i="5"/>
  <c r="T7" i="5"/>
  <c r="T17" i="5"/>
  <c r="T20" i="5"/>
  <c r="T56" i="5"/>
  <c r="T28" i="5"/>
  <c r="T59" i="5"/>
  <c r="T63" i="5"/>
  <c r="T39" i="5"/>
  <c r="T49" i="5"/>
  <c r="T52" i="5"/>
  <c r="T19" i="5"/>
  <c r="T60" i="5"/>
  <c r="T30" i="5"/>
  <c r="T34" i="5"/>
  <c r="T10" i="5"/>
  <c r="T16" i="5"/>
  <c r="T15" i="5"/>
  <c r="T51" i="5"/>
  <c r="T23" i="5"/>
  <c r="T62" i="5"/>
  <c r="T66" i="5"/>
  <c r="T40" i="5"/>
  <c r="T42" i="5"/>
  <c r="T48" i="5"/>
  <c r="T47" i="5"/>
  <c r="T22" i="5"/>
  <c r="T55" i="5"/>
  <c r="T6" i="5"/>
  <c r="T70" i="4" l="1"/>
  <c r="T5" i="4"/>
  <c r="T18" i="4"/>
  <c r="T15" i="4"/>
  <c r="T24" i="4"/>
  <c r="T49" i="4"/>
  <c r="T13" i="4"/>
  <c r="T63" i="4"/>
  <c r="T35" i="4"/>
  <c r="T12" i="4"/>
  <c r="T52" i="4"/>
  <c r="T43" i="4"/>
  <c r="T17" i="4"/>
  <c r="T58" i="4"/>
  <c r="T67" i="4"/>
  <c r="T38" i="4"/>
  <c r="T20" i="4"/>
  <c r="T19" i="4"/>
  <c r="T23" i="4"/>
  <c r="T41" i="4"/>
  <c r="T62" i="4"/>
  <c r="T21" i="4"/>
  <c r="T47" i="4"/>
  <c r="T51" i="4"/>
  <c r="T55" i="4"/>
  <c r="T27" i="4"/>
  <c r="T44" i="4"/>
  <c r="T16" i="4"/>
  <c r="T32" i="4"/>
  <c r="T42" i="4"/>
  <c r="T11" i="4"/>
  <c r="T46" i="4"/>
  <c r="T26" i="4"/>
  <c r="T50" i="4"/>
  <c r="T59" i="4"/>
  <c r="T48" i="4"/>
  <c r="T39" i="4"/>
  <c r="T8" i="4"/>
  <c r="T7" i="4"/>
  <c r="T29" i="4"/>
  <c r="T28" i="4"/>
  <c r="T33" i="4"/>
  <c r="T14" i="4"/>
  <c r="T30" i="4"/>
  <c r="T10" i="4"/>
  <c r="T40" i="4"/>
  <c r="T57" i="4"/>
  <c r="T9" i="4"/>
  <c r="T37" i="4"/>
  <c r="T66" i="4"/>
  <c r="T60" i="4"/>
  <c r="T68" i="4"/>
  <c r="T36" i="4"/>
  <c r="T31" i="4"/>
  <c r="T69" i="4"/>
  <c r="T53" i="4"/>
  <c r="T64" i="4"/>
  <c r="T45" i="4"/>
  <c r="T34" i="4"/>
  <c r="T65" i="4"/>
  <c r="T61" i="4"/>
  <c r="T54" i="4"/>
  <c r="T25" i="4"/>
  <c r="T22" i="4"/>
  <c r="T56" i="4"/>
  <c r="T6" i="4"/>
</calcChain>
</file>

<file path=xl/sharedStrings.xml><?xml version="1.0" encoding="utf-8"?>
<sst xmlns="http://schemas.openxmlformats.org/spreadsheetml/2006/main" count="1499" uniqueCount="1050">
  <si>
    <t>Minimum/county</t>
  </si>
  <si>
    <t>County</t>
  </si>
  <si>
    <t>Total - Geographic, General Pool, and "x"</t>
  </si>
  <si>
    <t>Denver</t>
  </si>
  <si>
    <t>Arapahoe</t>
  </si>
  <si>
    <t>Jefferson</t>
  </si>
  <si>
    <t>El Paso</t>
  </si>
  <si>
    <t>Boulder</t>
  </si>
  <si>
    <t>Larimer</t>
  </si>
  <si>
    <t>Adams</t>
  </si>
  <si>
    <t>Douglas</t>
  </si>
  <si>
    <t>Weld</t>
  </si>
  <si>
    <t>Mesa</t>
  </si>
  <si>
    <t>Eagle</t>
  </si>
  <si>
    <t>Pueblo</t>
  </si>
  <si>
    <t>Garfield</t>
  </si>
  <si>
    <t>La Plata</t>
  </si>
  <si>
    <t>Summit</t>
  </si>
  <si>
    <t>Broomfield</t>
  </si>
  <si>
    <t>Routt</t>
  </si>
  <si>
    <t>Pitkin</t>
  </si>
  <si>
    <t>Montrose</t>
  </si>
  <si>
    <t>Gunnison</t>
  </si>
  <si>
    <t>Chaffee</t>
  </si>
  <si>
    <t>Grand</t>
  </si>
  <si>
    <t>Fremont</t>
  </si>
  <si>
    <t>Delta</t>
  </si>
  <si>
    <t>Montezuma</t>
  </si>
  <si>
    <t>Teller</t>
  </si>
  <si>
    <t>Elbert</t>
  </si>
  <si>
    <t>San Miguel</t>
  </si>
  <si>
    <t>Morgan</t>
  </si>
  <si>
    <t>Archuleta</t>
  </si>
  <si>
    <t>Logan</t>
  </si>
  <si>
    <t>Park</t>
  </si>
  <si>
    <t>Alamosa</t>
  </si>
  <si>
    <t>Moffat</t>
  </si>
  <si>
    <t>Yuma</t>
  </si>
  <si>
    <t>Clear Creek</t>
  </si>
  <si>
    <t>Otero</t>
  </si>
  <si>
    <t>Las Animas</t>
  </si>
  <si>
    <t>Rio Grande</t>
  </si>
  <si>
    <t>Prowers</t>
  </si>
  <si>
    <t>Ouray</t>
  </si>
  <si>
    <t>Kit Carson</t>
  </si>
  <si>
    <t>Lake</t>
  </si>
  <si>
    <t>Rio Blanco</t>
  </si>
  <si>
    <t>Custer</t>
  </si>
  <si>
    <t>Huerfano</t>
  </si>
  <si>
    <t>Phillips</t>
  </si>
  <si>
    <t>Saguache</t>
  </si>
  <si>
    <t>Lincoln</t>
  </si>
  <si>
    <t>Washington</t>
  </si>
  <si>
    <t>Conejos</t>
  </si>
  <si>
    <t>Gilpin</t>
  </si>
  <si>
    <t>San Juan</t>
  </si>
  <si>
    <t>Hinsdale</t>
  </si>
  <si>
    <t>Baca</t>
  </si>
  <si>
    <t>Jackson</t>
  </si>
  <si>
    <t>Mineral</t>
  </si>
  <si>
    <t>Sedgwick</t>
  </si>
  <si>
    <t>Cheyenne</t>
  </si>
  <si>
    <t>Dolores</t>
  </si>
  <si>
    <t>Bent</t>
  </si>
  <si>
    <t>Costilla</t>
  </si>
  <si>
    <t>Crowley</t>
  </si>
  <si>
    <t>Kiowa</t>
  </si>
  <si>
    <t>Grand Total</t>
  </si>
  <si>
    <t>https://data-cdphe.opendata.arcgis.com/datasets/colorado-census-tract-boundaries</t>
  </si>
  <si>
    <t>Census tracts are small, relatively permanent geographic entities within counties (or the statistical equivalents of counties) delineated by a committee of local data users. Generally, census tracts have between 2,500 and 8,000 residents and boundaries that follow visible features. When first established, census tracts are to be as homogeneous as possible with respect to population characteristics, economic status, and living conditions. (www.census.gov)</t>
  </si>
  <si>
    <t>2020 FFIEC Census Report - Summary Census Income Information</t>
  </si>
  <si>
    <t>2020 FFIEC Census Report - Summary Census Demographic Information</t>
  </si>
  <si>
    <t>Low</t>
  </si>
  <si>
    <t>State: 08 - COLORADO (CO)</t>
  </si>
  <si>
    <t>County's % of Minority to State Minority Population*</t>
  </si>
  <si>
    <t>County: 031 - DENVER COUNTY</t>
  </si>
  <si>
    <t>County: 005 - ARAPAHOE COUNTY</t>
  </si>
  <si>
    <t>County: 001 - ADAMS COUNTY</t>
  </si>
  <si>
    <t>County: 041 - EL PASO COUNTY</t>
  </si>
  <si>
    <t>County: 059 - JEFFERSON COUNTY</t>
  </si>
  <si>
    <t>County: 123 - WELD COUNTY</t>
  </si>
  <si>
    <t>County: 101 - PUEBLO COUNTY</t>
  </si>
  <si>
    <t>County: 013 - BOULDER COUNTY</t>
  </si>
  <si>
    <t>County: 069 - LARIMER COUNTY</t>
  </si>
  <si>
    <t>08 031 0001.02 Upper $80,820 $100,000 10.73 120.83 $97,656 $120,830 $70,638</t>
  </si>
  <si>
    <t>08 005 0049.51 Low No 44.89 $100,000 $44,890 $36,287 2060 42.52 876 86 109</t>
  </si>
  <si>
    <t>Tract: All Tracts</t>
  </si>
  <si>
    <t>08 031 0002.01 Moderate $80,820 $100,000 10.34 76.62 $61,932 $76,620 $47,969</t>
  </si>
  <si>
    <t>08 005 0049.52 Moderate No 58.56 $100,000 $58,560 $47,333 2684 35.80 961 20 129</t>
  </si>
  <si>
    <t>08 001 0078.01 Low No 34.86 $100,000 $34,860 $28,177 3930 89.87 3532 154 456</t>
  </si>
  <si>
    <t>08 041 0001.01 Moderate No 74.65 $81,700 $60,989 $53,269 6009 28.82 1732 1003 1612</t>
  </si>
  <si>
    <t>08 059 0098.06 Upper No 138.61 $100,000 $138,610 $112,031 3768 9.34 352 1340 1486</t>
  </si>
  <si>
    <t>08 123 0001.00 Low No 46.53 $84,300 $39,225 $32,787 2313 49.63 1148 117 426</t>
  </si>
  <si>
    <t>08 101 0001.00 Middle No 96.64 $61,200 $59,144 $50,243 2647 42.80 1133 777 1306</t>
  </si>
  <si>
    <t>08 013 0121.01 Upper No 136.28 $115,100 $156,858 $132,092 4853 8.10 393 1438 1958</t>
  </si>
  <si>
    <t>08 069 0001.00 Moderate No 77.47 $99,400 $77,005 $59,567 2289 12.36 283 279 674</t>
  </si>
  <si>
    <t>08 031 0002.02 Moderate $80,820 $100,000 25.03 67.20 $54,318 $67,200 $52,102</t>
  </si>
  <si>
    <t>08 005 0055.51 Low No 43.03 $100,000 $43,030 $34,784 3581 66.13 2368 482 935</t>
  </si>
  <si>
    <t>08 001 0078.02 Low No 25.89 $100,000 $25,890 $20,926 4388 92.21 4046 102 392</t>
  </si>
  <si>
    <t>08 041 0001.02 Middle No 101.06 $81,700 $82,566 $72,108 3649 18.22 665 1092 1349</t>
  </si>
  <si>
    <t>08 059 0098.07 Middle No 111.55 $100,000 $111,550 $90,156 1551 13.54 210 527 579</t>
  </si>
  <si>
    <t>08 123 0002.00 Low No 47.60 $84,300 $40,127 $33,542 3655 36.28 1326 58 596</t>
  </si>
  <si>
    <t>08 101 0002.00 Moderate No 59.01 $61,200 $36,114 $30,682 2097 72.68 1524 435 818</t>
  </si>
  <si>
    <t>08 013 0121.02 Middle No 86.90 $115,100 $100,022 $84,231 7312 15.85 1159 1560 2401</t>
  </si>
  <si>
    <t>08 069 0002.01 Middle No 112.50 $99,400 $111,825 $86,500 3500 6.80 238 352 1093</t>
  </si>
  <si>
    <t>08 031 0003.01 Middle $80,820 $100,000 7.96 95.11 $76,875 $95,110 $61,603</t>
  </si>
  <si>
    <t>08 005 0055.52 Low No 40.16 $100,000 $40,160 $32,461 2516 49.21 1238 663 1007</t>
  </si>
  <si>
    <t>08 001 0079.00 Low No 45.12 $100,000 $45,120 $36,471 5961 81.78 4875 482 1208</t>
  </si>
  <si>
    <t>08 041 0002.02 Middle No 91.88 $81,700 $75,066 $65,563 4619 22.15 1023 1011 1320</t>
  </si>
  <si>
    <t>08 059 0098.08 Upper No 130.00 $100,000 $130,000 $105,074 5339 12.10 646 1729 2545</t>
  </si>
  <si>
    <t>08 123 0003.00 Unknown No 0.00 $84,300 $0 $0 2083 25.64 534 0 0</t>
  </si>
  <si>
    <t>08 101 0003.00 Unknown No 0.00 $61,200 $0 $0 2036 56.19 1144 0 0</t>
  </si>
  <si>
    <t>08 013 0121.03 Upper No 135.41 $115,100 $155,857 $131,250 3957 15.06 596 1183 1203</t>
  </si>
  <si>
    <t>08 069 0002.02 Middle No 103.41 $99,400 $102,790 $79,511 2737 20.17 552 667 1090</t>
  </si>
  <si>
    <t>08 031 0003.02 Upper $80,820 $100,000 7.92 134.41 $108,636 $134,410 $82,885</t>
  </si>
  <si>
    <t>08 005 0055.53 Moderate No 74.89 $100,000 $74,890 $60,530 3796 40.17 1525 805 1104</t>
  </si>
  <si>
    <t>08 001 0080.00 Moderate No 62.89 $100,000 $62,890 $50,833 6470 75.60 4891 982 1619</t>
  </si>
  <si>
    <t>08 041 0002.03 Middle No 80.76 $81,700 $65,981 $57,627 4062 17.63 716 965 1602</t>
  </si>
  <si>
    <t>08 059 0098.15 Upper No 130.90 $100,000 $130,900 $105,801 5262 13.40 705 1664 1885</t>
  </si>
  <si>
    <t>08 123 0004.01 Middle No 105.30 $84,300 $88,768 $74,196 3083 24.10 743 691 1098</t>
  </si>
  <si>
    <t>08 101 0004.00 Moderate No 70.39 $61,200 $43,079 $36,595 2792 49.93 1394 581 1048</t>
  </si>
  <si>
    <t>08 013 0121.04 Upper No 140.57 $115,100 $161,796 $136,250 2702 13.73 371 926 1119</t>
  </si>
  <si>
    <t>08 069 0003.00 Middle No 100.31 $99,400 $99,708 $77,127 2948 8.01 236 942 1251</t>
  </si>
  <si>
    <t>08 031 0003.03 Upper $80,820 $100,000 9.59 154.66 $125,000 $154,660 $94,010</t>
  </si>
  <si>
    <t>08 005 0056.11 Middle No 91.70 $100,000 $91,700 $74,120 4830 12.67 612 1491 1812</t>
  </si>
  <si>
    <t>08 001 0081.00 Moderate No 63.02 $100,000 $63,020 $50,938 1254 34.37 431 32 60</t>
  </si>
  <si>
    <t>08 041 0003.01 Moderate No 71.27 $81,700 $58,228 $50,852 3213 27.26 876 895 1221</t>
  </si>
  <si>
    <t>08 059 0098.23 Middle No 110.94 $100,000 $110,940 $89,664 4746 14.88 706 1420 1761</t>
  </si>
  <si>
    <t>08 123 0004.02 Moderate No 68.81 $84,300 $58,007 $48,487 3666 51.50 1888 573 1208</t>
  </si>
  <si>
    <t>08 101 0005.00 Middle No 92.88 $61,200 $56,843 $48,289 2090 37.13 776 673 1079</t>
  </si>
  <si>
    <t>08 013 0121.05 Middle No 92.55 $115,100 $106,525 $89,710 5793 26.83 1554 1821 2148</t>
  </si>
  <si>
    <t>08 069 0004.01 Middle No 83.37 $99,400 $82,870 $64,107 1950 15.85 309 417 800</t>
  </si>
  <si>
    <t>08 031 0004.01 Moderate $80,820 $100,000 12.98 72.69 $58,750 $72,690 $52,872</t>
  </si>
  <si>
    <t>08 005 0056.12 Upper No 166.26 $100,000 $166,260 $134,375 3834 16.22 622 1024 1194</t>
  </si>
  <si>
    <t>08 001 0082.00 Moderate No 64.38 $100,000 $64,380 $52,033 5148 64.10 3300 920 1407</t>
  </si>
  <si>
    <t>08 041 0003.02 Low No 48.03 $81,700 $39,241 $34,271 4569 29.44 1345 987 1370</t>
  </si>
  <si>
    <t>08 059 0098.24 Middle No 114.14 $100,000 $114,140 $92,250 5039 23.04 1161 1475 1864</t>
  </si>
  <si>
    <t>08 123 0005.01 Low No 40.80 $84,300 $34,394 $28,750 3339 85.29 2848 521 878</t>
  </si>
  <si>
    <t>08 101 0006.00 Moderate No 51.05 $61,200 $31,243 $26,544 1970 64.87 1278 276 883</t>
  </si>
  <si>
    <t>08 013 0122.01 Upper No 145.72 $115,100 $167,724 $141,250 3705 3.99 148 758 1328</t>
  </si>
  <si>
    <t>08 069 0004.02 Moderate No 61.94 $99,400 $61,568 $47,625 2803 20.05 562 445 1054</t>
  </si>
  <si>
    <t>08 031 0004.02 Upper $80,820 $100,000 15.47 137.65 $111,250 $137,650 $64,375</t>
  </si>
  <si>
    <t>08 005 0056.14 Upper No 122.40 $100,000 $122,400 $98,929 3364 12.28 413 1164 1303</t>
  </si>
  <si>
    <t>08 001 0083.08 Low No 44.75 $100,000 $44,750 $36,169 5545 75.46 4184 962 1441</t>
  </si>
  <si>
    <t>08 041 0004.00 Middle No 82.12 $81,700 $67,092 $58,594 2286 11.77 269 692 983</t>
  </si>
  <si>
    <t>08 059 0098.27 Middle No 110.92 $100,000 $110,920 $89,650 6334 22.36 1416 1538 1745</t>
  </si>
  <si>
    <t>08 123 0005.02 Low No 47.22 $84,300 $39,806 $33,275 3208 72.79 2335 338 1164</t>
  </si>
  <si>
    <t>08 101 0008.00 Moderate No 55.09 $61,200 $33,715 $28,643 3180 70.97 2257 440 1152</t>
  </si>
  <si>
    <t>08 013 0122.02 Moderate No 75.64 $115,100 $87,062 $73,319 6539 23.72 1551 629 1231</t>
  </si>
  <si>
    <t>08 069 0005.03 Moderate No 56.03 $99,400 $55,694 $43,083 5337 26.76 1428 265 956</t>
  </si>
  <si>
    <t>08 031 0005.01 Upper $80,820 $100,000 8.90 149.25 $120,625 $149,250 $89,500</t>
  </si>
  <si>
    <t>08 005 0056.19 Middle No 115.18 $100,000 $115,180 $93,093 4589 16.60 762 1424 1731</t>
  </si>
  <si>
    <t>08 001 0083.09 Moderate No 52.07 $100,000 $52,070 $42,083 3795 78.87 2993 751 1061</t>
  </si>
  <si>
    <t>08 041 0005.00 Moderate No 74.05 $81,700 $60,499 $52,841 2299 18.05 415 628 1047</t>
  </si>
  <si>
    <t>08 059 0098.28 Middle No 115.54 $100,000 $115,540 $93,380 5448 24.50 1335 1667 1834</t>
  </si>
  <si>
    <t>08 123 0006.00 Moderate No 53.49 $84,300 $45,092 $37,688 2063 72.22 1490 163 281</t>
  </si>
  <si>
    <t>08 101 0009.02 Middle No 87.67 $61,200 $53,654 $45,578 6189 62.61 3875 1355 2114</t>
  </si>
  <si>
    <t>08 013 0122.03 Moderate No 74.90 $115,100 $86,210 $72,604 6593 25.36 1672 1746 1620</t>
  </si>
  <si>
    <t>08 069 0005.04 Moderate No 72.14 $99,400 $71,707 $55,469 3362 19.96 671 306 1010</t>
  </si>
  <si>
    <t>08 031 0005.02 Middle $80,820 $100,000 25.60 90.43 $73,092 $90,430 $50,121</t>
  </si>
  <si>
    <t>08 005 0056.20 Moderate No 71.91 $100,000 $71,910 $58,125 2745 20.40 560 828 499</t>
  </si>
  <si>
    <t>08 001 0083.53 Moderate No 77.22 $100,000 $77,220 $62,415 6167 56.62 3492 1546 1843</t>
  </si>
  <si>
    <t>08 041 0006.00 Middle No 86.28 $81,700 $70,491 $61,563 3582 22.67 812 958 1290</t>
  </si>
  <si>
    <t>08 059 0098.29 Upper No 130.51 $100,000 $130,510 $105,481 1910 14.19 271 634 674</t>
  </si>
  <si>
    <t>08 123 0007.01 Moderate No 55.14 $84,300 $46,483 $38,854 1696 77.65 1317 278 557</t>
  </si>
  <si>
    <t>08 101 0009.03 Unknown No 0.00 $61,200 $0 $0 579 30.57 177 0 10</t>
  </si>
  <si>
    <t>08 013 0122.04 Moderate No 77.01 $115,100 $88,639 $74,643 3661 11.12 407 425 765</t>
  </si>
  <si>
    <t>08 069 0005.05 Moderate No 63.26 $99,400 $62,880 $48,640 3497 25.97 908 463 927</t>
  </si>
  <si>
    <t>08 031 0006.00 Moderate $80,820 $100,000 27.63 57.22 $46,250 $57,220 $40,819</t>
  </si>
  <si>
    <t>08 005 0056.21 Upper No 170.57 $100,000 $170,570 $137,857 3203 12.49 400 1043 1101</t>
  </si>
  <si>
    <t>08 001 0084.01 Middle No 90.62 $100,000 $90,620 $73,242 4240 18.02 764 1269 1613</t>
  </si>
  <si>
    <t>08 041 0007.00 Low No 48.59 $81,700 $39,698 $34,676 3377 31.89 1077 728 1116</t>
  </si>
  <si>
    <t>08 059 0098.30 Moderate No 76.98 $100,000 $76,980 $62,222 2242 20.87 468 772 860</t>
  </si>
  <si>
    <t>08 123 0007.03 Moderate No 66.12 $84,300 $55,739 $46,591 7163 70.85 5075 1350 1881</t>
  </si>
  <si>
    <t>08 101 0009.04 Moderate No 70.93 $61,200 $43,409 $36,875 4078 39.63 1616 1079 1580</t>
  </si>
  <si>
    <t>08 013 0123.00 Moderate No 53.49 $115,100 $61,567 $51,852 6851 28.83 1975 22 158</t>
  </si>
  <si>
    <t>08 069 0005.06 Middle No 99.98 $99,400 $99,380 $76,875 3056 15.87 485 589 1132</t>
  </si>
  <si>
    <t>08 031 0007.01 Low $80,820 $100,000 26.97 47.75 $38,592 $47,750 $22,134</t>
  </si>
  <si>
    <t>08 005 0056.22 Upper No 164.97 $100,000 $164,970 $133,333 2349 7.11 167 669 707</t>
  </si>
  <si>
    <t>08 001 0084.02 Middle No 99.28 $100,000 $99,280 $80,245 4839 12.13 587 1407 1700</t>
  </si>
  <si>
    <t>08 041 0008.00 Upper No 123.47 $81,700 $100,875 $88,102 2778 19.15 532 581 1311</t>
  </si>
  <si>
    <t>08 059 0098.31 Moderate No 72.42 $100,000 $72,420 $58,536 2281 31.70 723 0 29</t>
  </si>
  <si>
    <t>08 123 0007.04 Middle No 85.01 $84,300 $71,663 $59,896 739 65.63 485 169 192</t>
  </si>
  <si>
    <t>08 101 0009.05 Moderate No 70.21 $61,200 $42,969 $36,500 2042 48.53 991 239 542</t>
  </si>
  <si>
    <t>08 013 0124.01 Upper No 129.82 $115,100 $149,423 $125,833 6318 18.46 1166 391 1327</t>
  </si>
  <si>
    <t>08 069 0006.00 Low No 35.15 $99,400 $34,939 $27,031 6436 23.35 1503 10 163</t>
  </si>
  <si>
    <t>08 031 0007.02 Low $80,820 $100,000 48.31 27.83 $22,500 $27,830 $25,554</t>
  </si>
  <si>
    <t>08 005 0056.23 Upper No 146.02 $100,000 $146,020 $118,021 4121 6.77 279 1400 1543</t>
  </si>
  <si>
    <t>08 001 0085.05 Moderate No 79.34 $100,000 $79,340 $64,130 6989 33.44 2337 1984 2457</t>
  </si>
  <si>
    <t>08 041 0009.00 Middle No 93.24 $81,700 $76,177 $66,528 2451 12.00 294 722 1038</t>
  </si>
  <si>
    <t>08 059 0098.32 Middle No 98.14 $100,000 $98,140 $79,318 2744 23.91 656 785 861</t>
  </si>
  <si>
    <t>08 123 0007.05 Moderate No 78.94 $84,300 $66,546 $55,625 1384 38.44 532 439 633</t>
  </si>
  <si>
    <t>08 101 0010.00 Moderate No 60.11 $61,200 $36,787 $31,250 5256 68.17 3583 921 1879</t>
  </si>
  <si>
    <t>08 013 0125.01 Middle No 87.49 $115,100 $100,701 $84,803 2526 16.67 421 567 573</t>
  </si>
  <si>
    <t>08 069 0007.00 Moderate No 79.53 $99,400 $79,053 $61,150 2838 12.40 352 399 1112</t>
  </si>
  <si>
    <t>08 031 0008.00 Low $80,820 $100,000 86.45 14.43 $11,667 $14,430 $9,849</t>
  </si>
  <si>
    <t>08 005 0056.24 Upper No 148.47 $100,000 $148,470 $120,000 2344 11.09 260 765 843</t>
  </si>
  <si>
    <t>08 001 0085.06 Moderate No 52.76 $100,000 $52,760 $42,647 6022 40.65 2448 500 972</t>
  </si>
  <si>
    <t>08 041 0010.00 Upper No 150.94 $81,700 $123,318 $107,700 2314 11.02 255 701 971</t>
  </si>
  <si>
    <t>08 059 0098.33 Middle No 109.60 $100,000 $109,600 $88,580 5937 24.09 1430 1795 1930</t>
  </si>
  <si>
    <t>08 123 0008.00 Low No 41.39 $84,300 $34,892 $29,167 3524 37.29 1314 152 899</t>
  </si>
  <si>
    <t>08 101 0011.00 Low No 41.84 $61,200 $25,606 $21,754 2464 76.79 1892 498 1203</t>
  </si>
  <si>
    <t>08 013 0125.05 Upper No 146.26 $115,100 $168,345 $141,768 3937 11.35 447 1129 1495</t>
  </si>
  <si>
    <t>08 069 0008.01 Middle No 95.51 $99,400 $94,937 $73,438 1840 15.82 291 388 598</t>
  </si>
  <si>
    <t>08 031 0009.02 Moderate $80,820 $100,000 27.50 67.37 $54,453 $67,370 $49,878</t>
  </si>
  <si>
    <t>08 005 0056.25 Middle No 84.64 $100,000 $84,640 $68,410 3000 18.63 559 871 1077</t>
  </si>
  <si>
    <t>08 001 0085.07 Moderate No 79.62 $100,000 $79,620 $64,349 7215 41.62 3003 1685 2197</t>
  </si>
  <si>
    <t>08 041 0011.01 Moderate No 60.64 $81,700 $49,543 $43,274 1213 31.57 383 263 521</t>
  </si>
  <si>
    <t>08 059 0098.34 Middle No 99.74 $100,000 $99,740 $80,612 4509 21.09 951 1514 1504</t>
  </si>
  <si>
    <t>08 123 0009.00 Middle No 95.11 $84,300 $80,178 $67,014 3167 33.75 1069 614 1069</t>
  </si>
  <si>
    <t>08 101 0012.00 Low No 42.87 $61,200 $26,236 $22,287 2109 77.05 1625 466 939</t>
  </si>
  <si>
    <t>08 013 0125.07 Middle No 92.44 $115,100 $106,398 $89,605 4320 19.75 853 794 1305</t>
  </si>
  <si>
    <t>08 069 0008.02 Middle No 93.21 $99,400 $92,651 $71,667 1361 22.04 300 207 434</t>
  </si>
  <si>
    <t>08 031 0009.03 Low $80,820 $100,000 32.91 41.01 $33,150 $41,010 $39,528</t>
  </si>
  <si>
    <t>08 005 0056.26 Middle No 93.62 $100,000 $93,620 $75,668 3736 10.52 393 1158 1077</t>
  </si>
  <si>
    <t>08 001 0085.08 Middle No 92.42 $100,000 $92,420 $74,694 5725 36.79 2106 1214 1684</t>
  </si>
  <si>
    <t>08 041 0011.04 Moderate No 70.50 $81,700 $57,599 $50,304 3173 29.56 938 758 1220</t>
  </si>
  <si>
    <t>08 059 0098.35 Upper No 130.63 $100,000 $130,630 $105,583 3612 14.17 512 1413 1444</t>
  </si>
  <si>
    <t>08 123 0010.03 Low No 37.10 $84,300 $31,275 $26,144 5263 74.22 3906 610 1028</t>
  </si>
  <si>
    <t>08 101 0014.00 Moderate No 53.45 $61,200 $32,711 $27,788 1180 61.69 728 195 620</t>
  </si>
  <si>
    <t>08 013 0125.08 Middle No 106.00 $115,100 $122,006 $102,750 3069 10.39 319 591 958</t>
  </si>
  <si>
    <t>08 069 0009.01 Moderate No 79.36 $99,400 $78,884 $61,023 5273 9.43 497 1037 1771</t>
  </si>
  <si>
    <t>08 031 0009.04 Low $80,820 $100,000 37.75 46.97 $37,969 $46,970 $26,279</t>
  </si>
  <si>
    <t>08 005 0056.27 Upper No 136.53 $100,000 $136,530 $110,349 4509 7.30 329 1631 1821</t>
  </si>
  <si>
    <t>08 001 0085.23 Upper No 121.95 $100,000 $121,950 $98,564 7017 26.81 1881 2143 2575</t>
  </si>
  <si>
    <t>08 041 0013.01 Moderate No 79.20 $81,700 $64,706 $56,510 2396 15.57 373 596 1137</t>
  </si>
  <si>
    <t>08 059 0098.36 Upper No 134.45 $100,000 $134,450 $108,665 3923 8.92 350 1358 1407</t>
  </si>
  <si>
    <t>08 123 0010.04 Low No 45.94 $84,300 $38,727 $32,373 4889 68.32 3340 508 1138</t>
  </si>
  <si>
    <t>08 101 0015.00 Middle No 95.17 $61,200 $58,244 $49,479 2026 45.16 915 452 909</t>
  </si>
  <si>
    <t>08 013 0125.09 Middle No 108.00 $115,100 $124,308 $104,688 3499 14.00 490 914 1224</t>
  </si>
  <si>
    <t>08 069 0009.02 Middle No 82.97 $99,400 $82,472 $63,798 3460 22.34 773 631 1150</t>
  </si>
  <si>
    <t>08 031 0009.05 Moderate $80,820 $100,000 23.11 50.73 $41,005 $50,730 $40,000</t>
  </si>
  <si>
    <t>08 005 0056.28 Middle No 98.13 $100,000 $98,130 $79,310 5661 8.04 455 1768 1950</t>
  </si>
  <si>
    <t>08 001 0085.24 Middle No 113.21 $100,000 $113,210 $91,500 7815 30.35 2372 2330 2520</t>
  </si>
  <si>
    <t>08 041 0013.02 Middle No 88.16 $81,700 $72,027 $62,905 5087 19.30 982 1310 1950</t>
  </si>
  <si>
    <t>08 059 0098.37 Upper No 189.41 $100,000 $189,410 $153,088 2782 9.20 256 1011 1040</t>
  </si>
  <si>
    <t>08 123 0010.05 Moderate No 72.76 $84,300 $61,337 $51,265 7097 46.22 3280 1350 2102</t>
  </si>
  <si>
    <t>08 101 0016.00 Middle No 110.82 $61,200 $67,822 $57,614 1849 33.53 620 668 761</t>
  </si>
  <si>
    <t>08 013 0125.10 Upper No 137.15 $115,100 $157,860 $132,935 4741 6.96 330 1672 1846</t>
  </si>
  <si>
    <t>08 069 0010.03 Moderate No 73.25 $99,400 $72,811 $56,322 4904 17.27 847 1083 1458</t>
  </si>
  <si>
    <t>08 031 0010.00 Low $80,820 $100,000 30.14 39.08 $31,591 $39,080 $27,176</t>
  </si>
  <si>
    <t>08 005 0056.29 Upper No 189.95 $100,000 $189,950 $153,523 2413 4.31 104 801 843</t>
  </si>
  <si>
    <t>08 001 0085.26 Upper No 128.74 $100,000 $128,740 $104,050 7199 24.10 1735 1881 2077</t>
  </si>
  <si>
    <t>08 041 0014.00 Moderate No 73.06 $81,700 $59,690 $52,135 3510 16.67 585 1089 1694</t>
  </si>
  <si>
    <t>08 059 0098.38 Upper No 158.85 $100,000 $158,850 $128,387 4599 10.61 488 1639 1644</t>
  </si>
  <si>
    <t>08 123 0010.06 Moderate No 66.84 $84,300 $56,346 $47,095 4906 49.00 2404 1029 1560</t>
  </si>
  <si>
    <t>08 101 0017.00 Middle No 107.66 $61,200 $65,888 $55,969 4445 39.55 1758 1417 1806</t>
  </si>
  <si>
    <t>08 013 0125.11 Middle No 84.00 $115,100 $96,684 $81,420 5666 21.80 1235 584 609</t>
  </si>
  <si>
    <t>08 069 0010.04 Middle No 110.08 $99,400 $109,420 $84,643 3204 9.46 303 1138 1291</t>
  </si>
  <si>
    <t>08 031 0011.01 Low $80,820 $100,000 23.84 48.25 $39,000 $48,250 $43,750</t>
  </si>
  <si>
    <t>08 005 0056.30 Upper No 138.29 $100,000 $138,290 $111,769 5263 8.46 445 1887 1965</t>
  </si>
  <si>
    <t>08 001 0085.29 Middle No 86.23 $100,000 $86,230 $69,695 7433 30.58 2273 1134 1357</t>
  </si>
  <si>
    <t>08 041 0015.00 Moderate No 66.78 $81,700 $54,559 $47,652 2323 20.40 474 550 1061</t>
  </si>
  <si>
    <t>08 059 0098.39 Upper No 126.54 $100,000 $126,540 $102,273 2426 12.53 304 799 855</t>
  </si>
  <si>
    <t>08 123 0011.00 Middle No 99.79 $84,300 $84,123 $70,313 4053 36.20 1467 818 1202</t>
  </si>
  <si>
    <t>08 101 0018.00 Moderate No 76.75 $61,200 $46,971 $39,900 2294 47.17 1082 706 1133</t>
  </si>
  <si>
    <t>08 013 0126.03 Middle No 108.41 $115,100 $124,780 $105,083 3326 11.88 395 892 1165</t>
  </si>
  <si>
    <t>08 069 0010.07 Middle No 94.02 $99,400 $93,456 $72,292 3556 24.94 887 576 710</t>
  </si>
  <si>
    <t>08 031 0011.02 Middle $80,820 $100,000 14.45 98.41 $79,539 $98,410 $71,146</t>
  </si>
  <si>
    <t>08 005 0056.31 Upper No 127.66 $100,000 $127,660 $103,179 3337 14.65 489 1158 1228</t>
  </si>
  <si>
    <t>08 001 0085.33 Middle No 103.04 $100,000 $103,040 $83,281 7790 26.88 2094 1453 1872</t>
  </si>
  <si>
    <t>08 041 0016.00 Moderate No 79.12 $81,700 $64,641 $56,458 3502 20.65 723 129 452</t>
  </si>
  <si>
    <t>08 059 0098.40 Middle No 105.51 $100,000 $105,510 $85,278 3996 6.86 274 1127 1344</t>
  </si>
  <si>
    <t>08 123 0012.01 Moderate No 59.49 $84,300 $50,150 $41,919 3892 44.09 1716 730 1044</t>
  </si>
  <si>
    <t>08 101 0019.00 Middle No 104.07 $61,200 $63,691 $54,107 1287 48.41 623 272 663</t>
  </si>
  <si>
    <t>08 013 0126.05 Low No 47.71 $115,100 $54,914 $46,250 1720 29.77 512 127 224</t>
  </si>
  <si>
    <t>08 069 0010.08 Middle No 112.17 $99,400 $111,497 $86,250 1959 18.07 354 513 496</t>
  </si>
  <si>
    <t>08 031 0013.01 Moderate $80,820 $100,000 17.30 59.51 $48,102 $59,510 $47,824</t>
  </si>
  <si>
    <t>08 005 0056.32 Upper No 148.63 $100,000 $148,630 $120,129 3317 14.74 489 935 1185</t>
  </si>
  <si>
    <t>08 001 0085.34 Middle No 102.57 $100,000 $102,570 $82,900 4733 38.05 1801 1307 1450</t>
  </si>
  <si>
    <t>08 041 0017.00 Moderate No 70.41 $81,700 $57,525 $50,244 2054 32.57 669 348 727</t>
  </si>
  <si>
    <t>08 059 0098.41 Middle No 113.05 $100,000 $113,050 $91,375 2373 13.23 314 763 855</t>
  </si>
  <si>
    <t>08 123 0012.02 Middle No 97.24 $84,300 $81,973 $68,517 3062 32.30 989 785 1117</t>
  </si>
  <si>
    <t>08 101 0020.00 Moderate No 61.42 $61,200 $37,589 $31,932 3201 72.07 2307 650 1460</t>
  </si>
  <si>
    <t>08 013 0126.07 Low No 44.90 $115,100 $51,680 $43,529 4870 27.58 1343 248 542</t>
  </si>
  <si>
    <t>08 069 0010.09 Upper No 121.85 $99,400 $121,119 $93,690 6547 12.65 828 1768 1854</t>
  </si>
  <si>
    <t>08 031 0013.02 Moderate $80,820 $100,000 17.57 63.23 $51,110 $63,230 $47,333</t>
  </si>
  <si>
    <t>08 005 0056.33 Upper No 136.10 $100,000 $136,100 $110,000 3177 10.39 330 1009 1166</t>
  </si>
  <si>
    <t>08 001 0085.35 Middle No 89.67 $100,000 $89,670 $72,478 3553 43.57 1548 834 1054</t>
  </si>
  <si>
    <t>08 041 0018.00 Middle No 90.07 $81,700 $73,587 $64,271 1951 18.45 360 662 960</t>
  </si>
  <si>
    <t>08 059 0098.42 Upper No 161.01 $100,000 $161,010 $130,134 3110 8.30 258 1061 1212</t>
  </si>
  <si>
    <t>08 123 0013.00 Moderate No 63.90 $84,300 $53,868 $45,026 7190 54.74 3936 1393 2108</t>
  </si>
  <si>
    <t>08 101 0021.00 Moderate No 74.77 $61,200 $45,759 $38,875 1576 75.82 1195 287 686</t>
  </si>
  <si>
    <t>08 013 0126.08 Middle No 110.47 $115,100 $127,151 $107,083 2500 10.40 260 453 899</t>
  </si>
  <si>
    <t>08 069 0010.10 Upper No 161.91 $99,400 $160,939 $124,491 2537 4.69 119 871 980</t>
  </si>
  <si>
    <t>08 031 0014.01 Moderate $80,820 $100,000 19.62 58.09 $46,956 $58,090 $38,175</t>
  </si>
  <si>
    <t>08 005 0056.34 Middle No 110.79 $100,000 $110,790 $89,545 3089 8.84 273 1342 1278</t>
  </si>
  <si>
    <t>08 001 0085.36 Upper No 120.42 $100,000 $120,420 $97,328 2648 32.97 873 802 897</t>
  </si>
  <si>
    <t>08 041 0019.00 Moderate No 55.59 $81,700 $45,417 $39,671 4387 33.87 1486 685 1504</t>
  </si>
  <si>
    <t>08 059 0098.43 Upper No 147.96 $100,000 $147,960 $119,583 8013 6.45 517 2329 2988</t>
  </si>
  <si>
    <t>08 123 0014.04 Middle No 91.42 $84,300 $77,067 $64,417 2958 29.31 867 807 1032</t>
  </si>
  <si>
    <t>08 101 0022.00 Middle No 81.40 $61,200 $49,817 $42,321 1496 61.16 915 304 714</t>
  </si>
  <si>
    <t>08 013 0127.01 Upper No 158.69 $115,100 $182,652 $153,813 5646 4.62 261 1819 2111</t>
  </si>
  <si>
    <t>08 069 0011.04 Middle No 95.17 $99,400 $94,599 $73,175 5982 19.48 1165 1091 2281</t>
  </si>
  <si>
    <t>08 031 0014.02 Low $80,820 $100,000 30.76 46.54 $37,614 $46,540 $36,667</t>
  </si>
  <si>
    <t>08 005 0056.35 Upper No 128.54 $100,000 $128,540 $103,889 5209 10.96 571 1628 1801</t>
  </si>
  <si>
    <t>08 001 0085.37 Upper No 122.51 $100,000 $122,510 $99,018 6420 40.06 2572 1561 1787</t>
  </si>
  <si>
    <t>08 041 0020.00 Moderate No 62.67 $81,700 $51,201 $44,718 7388 43.80 3236 1431 1946</t>
  </si>
  <si>
    <t>08 059 0098.45 Upper No 186.97 $100,000 $186,970 $151,115 4087 6.58 269 1554 1746</t>
  </si>
  <si>
    <t>08 123 0014.05 Moderate No 71.40 $84,300 $60,190 $50,313 4190 40.95 1716 763 1114</t>
  </si>
  <si>
    <t>08 101 0023.00 Moderate No 64.53 $61,200 $39,492 $33,551 3342 64.27 2148 727 1382</t>
  </si>
  <si>
    <t>08 013 0127.05 Middle No 92.37 $115,100 $106,318 $89,531 3813 19.51 744 862 743</t>
  </si>
  <si>
    <t>08 069 0011.06 Moderate No 78.34 $99,400 $77,870 $60,236 4838 17.55 849 1169 1514</t>
  </si>
  <si>
    <t>08 031 0014.03 Moderate $80,820 $100,000 20.55 72.82 $58,858 $72,820 $51,054</t>
  </si>
  <si>
    <t>08 005 0056.36 Upper No 309.33 $100,000 $309,330 $250,001 2000 7.05 141 688 726</t>
  </si>
  <si>
    <t>08 001 0085.38 Upper No 123.52 $100,000 $123,520 $99,832 6252 28.31 1770 1817 1936</t>
  </si>
  <si>
    <t>08 041 0021.01 Moderate No 63.31 $81,700 $51,724 $45,179 3625 31.37 1137 467 964</t>
  </si>
  <si>
    <t>08 059 0098.46 Upper No 167.10 $100,000 $167,100 $135,054 4420 6.33 280 1703 1828</t>
  </si>
  <si>
    <t>08 123 0014.06 Middle No 104.24 $84,300 $87,874 $73,451 5572 25.31 1410 1252 1543</t>
  </si>
  <si>
    <t>08 101 0024.00 Middle No 82.99 $61,200 $50,790 $43,148 1804 65.41 1180 442 874</t>
  </si>
  <si>
    <t>08 013 0127.07 Middle No 111.16 $115,100 $127,945 $107,750 2403 23.26 559 607 709</t>
  </si>
  <si>
    <t>08 069 0011.07 Middle No 81.51 $99,400 $81,021 $62,670 5474 23.13 1266 1220 1871</t>
  </si>
  <si>
    <t>08 031 0015.00 Moderate $80,820 $100,000 34.65 56.94 $46,023 $56,940 $29,639</t>
  </si>
  <si>
    <t>08 005 0057.00 Moderate No 60.27 $100,000 $60,270 $48,716 3628 33.32 1209 586 949</t>
  </si>
  <si>
    <t>08 001 0085.39 Middle No 95.59 $100,000 $95,590 $77,260 9265 49.23 4561 2487 2655</t>
  </si>
  <si>
    <t>08 041 0021.02 Moderate No 61.91 $81,700 $50,580 $44,176 4814 52.91 2547 909 1563</t>
  </si>
  <si>
    <t>08 059 0098.47 Upper No 141.84 $100,000 $141,840 $114,643 2954 6.53 193 1047 1350</t>
  </si>
  <si>
    <t>08 123 0014.07 Upper No 154.94 $84,300 $130,614 $109,167 2067 11.03 228 644 665</t>
  </si>
  <si>
    <t>08 101 0025.00 Moderate No 75.41 $61,200 $46,151 $39,205 3040 64.05 1947 571 1252</t>
  </si>
  <si>
    <t>08 013 0127.08 Upper No 123.30 $115,100 $141,918 $119,519 5289 8.24 436 1845 2097</t>
  </si>
  <si>
    <t>08 069 0011.09 Middle No 101.85 $99,400 $101,239 $78,309 4955 16.35 810 1104 1671</t>
  </si>
  <si>
    <t>08 031 0016.00 Middle $80,820 $100,000 22.56 81.97 $66,250 $81,970 $68,839</t>
  </si>
  <si>
    <t>08 005 0058.00 Middle No 105.94 $100,000 $105,940 $85,625 2417 15.47 374 790 1197</t>
  </si>
  <si>
    <t>08 001 0085.40 Upper No 139.03 $100,000 $139,030 $112,370 6977 30.24 2110 2301 2390</t>
  </si>
  <si>
    <t>08 041 0022.00 Moderate No 62.93 $81,700 $51,414 $44,908 2598 29.18 758 460 1199</t>
  </si>
  <si>
    <t>08 059 0098.48 Upper No 149.09 $100,000 $149,090 $120,496 2393 7.90 189 677 930</t>
  </si>
  <si>
    <t>08 123 0014.08 Middle No 98.30 $84,300 $82,867 $69,261 2298 24.11 554 581 690</t>
  </si>
  <si>
    <t>08 101 0026.00 Low No 46.05 $61,200 $28,183 $23,940 3751 66.17 2482 454 1079</t>
  </si>
  <si>
    <t>08 013 0127.09 Middle No 105.55 $115,100 $121,488 $102,308 1843 10.15 187 654 721</t>
  </si>
  <si>
    <t>08 069 0011.10 Moderate No 70.01 $99,400 $69,590 $53,828 5828 19.53 1138 744 1150</t>
  </si>
  <si>
    <t>08 031 0017.01 Upper $80,820 $100,000 19.16 170.78 $138,026 $170,780 $81,961</t>
  </si>
  <si>
    <t>08 005 0059.51 Moderate No 58.94 $100,000 $58,940 $47,642 4399 18.96 834 594 1014</t>
  </si>
  <si>
    <t>08 001 0085.41 Upper No 158.98 $100,000 $158,980 $128,494 4641 11.51 534 1612 1713</t>
  </si>
  <si>
    <t>08 041 0023.00 Low No 36.86 $81,700 $30,115 $26,302 1638 34.86 571 201 487</t>
  </si>
  <si>
    <t>08 059 0098.49 Upper No 124.94 $100,000 $124,940 $100,982 5834 17.43 1017 1468 1649</t>
  </si>
  <si>
    <t>08 123 0014.09 Middle No 99.04 $84,300 $83,491 $69,784 3162 16.76 530 668 950</t>
  </si>
  <si>
    <t>08 101 0027.00 Moderate No 70.02 $61,200 $42,852 $36,401 5417 59.92 3246 1466 2186</t>
  </si>
  <si>
    <t>08 013 0127.10 Upper No 144.05 $115,100 $165,802 $139,630 3628 10.80 392 1238 1434</t>
  </si>
  <si>
    <t>08 069 0011.11 Middle No 86.22 $99,400 $85,703 $66,293 2328 23.75 553 296 489</t>
  </si>
  <si>
    <t>08 031 0017.02 Upper $80,820 $100,000 21.05 206.06 $166,538 $206,060 $58,242</t>
  </si>
  <si>
    <t>08 005 0059.52 Moderate No 77.55 $100,000 $77,550 $62,679 3133 21.77 682 591 628</t>
  </si>
  <si>
    <t>08 001 0085.42 Middle No 117.57 $100,000 $117,570 $95,027 7358 29.99 2207 1912 2285</t>
  </si>
  <si>
    <t>08 041 0024.00 Moderate No 73.31 $81,700 $59,894 $52,308 5223 30.06 1570 1056 1713</t>
  </si>
  <si>
    <t>08 059 0098.50 Upper No 209.57 $100,000 $209,570 $169,375 2592 9.88 256 906 1125</t>
  </si>
  <si>
    <t>08 123 0014.10 Middle No 111.77 $84,300 $94,222 $78,750 3491 15.96 557 1230 1432</t>
  </si>
  <si>
    <t>08 101 0028.01 Middle No 84.33 $61,200 $51,610 $43,843 5318 55.32 2942 1396 1947</t>
  </si>
  <si>
    <t>08 013 0128.00 Upper No 128.58 $115,100 $147,996 $124,630 11567 12.59 1456 3573 3981</t>
  </si>
  <si>
    <t>08 069 0011.12 Middle No 101.93 $99,400 $101,318 $78,371 4394 21.83 959 1321 1683</t>
  </si>
  <si>
    <t>08 031 0018.00 Moderate $80,820 $100,000 25.02 56.27 $45,478 $56,270 $45,428</t>
  </si>
  <si>
    <t>08 005 0060.00 Moderate No 54.83 $100,000 $54,830 $44,321 2714 22.77 618 610 945</t>
  </si>
  <si>
    <t>08 001 0085.43 Middle No 108.43 $100,000 $108,430 $87,639 8262 35.37 2922 1931 2312</t>
  </si>
  <si>
    <t>08 041 0025.01 Upper No 146.97 $81,700 $120,074 $104,865 3276 11.14 365 1163 1472</t>
  </si>
  <si>
    <t>08 059 0098.51 Upper No 145.77 $100,000 $145,770 $117,813 3838 12.58 483 1419 1459</t>
  </si>
  <si>
    <t>08 123 0014.11 Middle No 109.81 $84,300 $92,570 $77,373 2502 21.58 540 807 912</t>
  </si>
  <si>
    <t>08 101 0028.02 Middle No 97.16 $61,200 $59,462 $50,513 3761 43.42 1633 1073 1624</t>
  </si>
  <si>
    <t>08 013 0129.03 Upper No 156.47 $115,100 $180,097 $151,667 2347 18.66 438 828 964</t>
  </si>
  <si>
    <t>08 069 0011.13 Upper No 132.26 $99,400 $131,466 $101,696 3544 15.07 534 1064 1236</t>
  </si>
  <si>
    <t>08 031 0019.01 Low $80,820 $100,000 45.39 30.41 $24,583 $30,410 $18,281</t>
  </si>
  <si>
    <t>08 005 0061.00 Moderate No 64.32 $100,000 $64,320 $51,985 2895 22.00 637 731 1130</t>
  </si>
  <si>
    <t>08 001 0085.44 Upper No 139.15 $100,000 $139,150 $112,469 4515 21.59 975 1220 1508</t>
  </si>
  <si>
    <t>08 041 0025.02 Middle No 93.28 $81,700 $76,210 $66,563 4135 27.52 1138 721 907</t>
  </si>
  <si>
    <t>08 059 0098.52 Upper No 147.49 $100,000 $147,490 $119,205 3810 12.62 481 1291 1461</t>
  </si>
  <si>
    <t>08 123 0014.12 Upper No 135.21 $84,300 $113,982 $95,270 2273 19.97 454 656 729</t>
  </si>
  <si>
    <t>08 101 0028.04 Upper No 126.23 $61,200 $77,253 $65,625 4389 10.91 479 1451 2225</t>
  </si>
  <si>
    <t>08 013 0129.04 Middle No 117.72 $115,100 $135,496 $114,107 5514 14.94 824 1735 1933</t>
  </si>
  <si>
    <t>08 069 0011.14 Upper No 175.58 $99,400 $174,527 $135,000 2396 9.10 218 805 837</t>
  </si>
  <si>
    <t>08 031 0019.02 Unknown $80,820 $100,000 8.42 0.00 $0 $0 $82,788</t>
  </si>
  <si>
    <t>08 005 0062.00 Moderate No 70.78 $100,000 $70,780 $57,206 3102 18.63 578 846 1203</t>
  </si>
  <si>
    <t>08 001 0085.45 Middle No 113.90 $100,000 $113,900 $92,057 7296 27.17 1982 1902 2232</t>
  </si>
  <si>
    <t>08 041 0027.00 Moderate No 78.25 $81,700 $63,930 $55,833 2971 28.91 859 701 1334</t>
  </si>
  <si>
    <t>08 059 0099.00 Middle No 94.51 $100,000 $94,510 $76,384 2357 14.51 342 583 848</t>
  </si>
  <si>
    <t>08 123 0014.13 Middle No 86.47 $84,300 $72,894 $60,931 2968 43.30 1285 746 886</t>
  </si>
  <si>
    <t>08 101 0028.06 Upper No 138.86 $61,200 $84,982 $72,188 3732 25.70 959 1210 1737</t>
  </si>
  <si>
    <t>08 013 0129.05 Moderate No 60.50 $115,100 $69,636 $58,643 2560 32.42 830 688 995</t>
  </si>
  <si>
    <t>08 069 0013.01 Middle No 100.14 $99,400 $99,539 $76,994 3826 13.51 517 1145 1524</t>
  </si>
  <si>
    <t>08 031 0020.00 Upper $80,820 $100,000 13.51 150.68 $121,786 $150,680 $69,638</t>
  </si>
  <si>
    <t>08 005 0063.00 Moderate No 78.65 $100,000 $78,650 $63,571 2416 15.36 371 821 1137</t>
  </si>
  <si>
    <t>08 001 0085.46 Middle No 89.63 $100,000 $89,630 $72,440 2956 29.67 877 828 1038</t>
  </si>
  <si>
    <t>08 041 0028.00 Moderate No 65.26 $81,700 $53,317 $46,566 5871 56.12 3295 1002 1735</t>
  </si>
  <si>
    <t>08 059 0100.00 Middle No 100.31 $100,000 $100,310 $81,071 5395 26.28 1418 399 578</t>
  </si>
  <si>
    <t>08 123 0014.14 Upper No 133.33 $84,300 $112,397 $93,947 2295 33.90 778 599 836</t>
  </si>
  <si>
    <t>08 101 0028.07 Upper No 128.28 $61,200 $78,507 $66,691 4480 48.62 2178 1321 1721</t>
  </si>
  <si>
    <t>08 013 0129.07 Middle No 82.20 $115,100 $94,612 $79,674 3268 20.90 683 973 1286</t>
  </si>
  <si>
    <t>08 069 0013.04 Low No 39.62 $99,400 $39,382 $30,463 2602 64.87 1688 728 1033</t>
  </si>
  <si>
    <t>08 031 0021.00 Middle $80,820 $100,000 25.95 100.37 $81,127 $100,370 $49,318</t>
  </si>
  <si>
    <t>08 005 0064.00 Moderate No 63.19 $100,000 $63,190 $51,071 3328 36.06 1200 742 797</t>
  </si>
  <si>
    <t>08 001 0085.47 Middle No 95.79 $100,000 $95,790 $77,424 4021 27.26 1096 803 945</t>
  </si>
  <si>
    <t>08 041 0029.00 Low No 43.83 $81,700 $35,809 $31,280 5986 56.67 3392 986 1747</t>
  </si>
  <si>
    <t>08 059 0101.00 Moderate No 74.88 $100,000 $74,880 $60,526 4357 21.05 917 985 1446</t>
  </si>
  <si>
    <t>08 123 0014.15 Upper No 127.73 $84,300 $107,676 $90,000 3952 20.45 808 1138 1266</t>
  </si>
  <si>
    <t>08 101 0028.08 Upper No 198.52 $61,200 $121,494 $103,203 3139 39.38 1236 998 1140</t>
  </si>
  <si>
    <t>08 013 0130.03 Middle No 99.04 $115,100 $113,995 $96,000 5551 9.15 508 1916 2190</t>
  </si>
  <si>
    <t>08 069 0013.05 Moderate No 64.09 $99,400 $63,705 $49,280 2125 31.76 675 448 788</t>
  </si>
  <si>
    <t>08 031 0023.00 Moderate $80,820 $100,000 26.23 75.86 $61,314 $75,860 $58,861</t>
  </si>
  <si>
    <t>08 005 0065.01 Low No 44.85 $100,000 $44,850 $36,250 2144 24.67 529 95 175</t>
  </si>
  <si>
    <t>08 001 0085.48 Middle No 113.56 $100,000 $113,560 $91,786 1488 34.27 510 391 520</t>
  </si>
  <si>
    <t>08 041 0030.00 Middle No 84.49 $81,700 $69,028 $60,288 4923 23.66 1165 965 1579</t>
  </si>
  <si>
    <t>08 059 0102.05 Middle No 117.78 $100,000 $117,780 $95,192 2409 4.57 110 825 868</t>
  </si>
  <si>
    <t>08 123 0014.16 Upper No 153.50 $84,300 $129,401 $108,152 2256 21.54 486 735 885</t>
  </si>
  <si>
    <t>08 101 0029.01 Middle No 87.48 $61,200 $53,538 $45,481 3025 67.50 2042 484 1031</t>
  </si>
  <si>
    <t>08 013 0130.04 Upper No 126.69 $115,100 $145,820 $122,800 3685 16.47 607 1105 1273</t>
  </si>
  <si>
    <t>08 069 0013.06 Low No 44.20 $99,400 $43,935 $33,984 2210 42.44 938 475 679</t>
  </si>
  <si>
    <t>08 031 0024.02 Moderate $80,820 $100,000 23.33 74.05 $59,850 $74,050 $55,294</t>
  </si>
  <si>
    <t>08 005 0065.02 Moderate No 77.33 $100,000 $77,330 $62,500 3460 17.49 605 876 1253</t>
  </si>
  <si>
    <t>08 001 0085.49 Middle No 108.54 $100,000 $108,540 $87,725 4437 36.94 1639 1020 1314</t>
  </si>
  <si>
    <t>08 041 0031.00 Upper No 164.46 $81,700 $134,364 $117,344 4327 9.24 400 1636 2046</t>
  </si>
  <si>
    <t>08 059 0102.06 Middle No 94.01 $100,000 $94,010 $75,979 4231 18.27 773 1297 1390</t>
  </si>
  <si>
    <t>08 123 0014.17 Moderate No 77.06 $84,300 $64,962 $54,297 1958 38.15 747 657 775</t>
  </si>
  <si>
    <t>08 101 0029.03 Upper No 140.02 $61,200 $85,692 $72,795 6354 51.81 3292 1620 2350</t>
  </si>
  <si>
    <t>08 013 0130.05 Middle No 96.97 $115,100 $111,612 $93,993 3533 13.78 487 928 1286</t>
  </si>
  <si>
    <t>08 069 0013.07 Middle No 115.31 $99,400 $114,618 $88,661 4250 19.22 817 1383 1600</t>
  </si>
  <si>
    <t>08 031 0024.03 Middle $80,820 $100,000 24.76 87.69 $70,875 $87,690 $43,750</t>
  </si>
  <si>
    <t>08 005 0066.01 Moderate No 70.90 $100,000 $70,900 $57,308 5339 37.82 2019 651 1024</t>
  </si>
  <si>
    <t>08 001 0085.50 Middle No 105.42 $100,000 $105,420 $85,208 7932 27.62 2191 2404 2634</t>
  </si>
  <si>
    <t>08 041 0033.03 Moderate No 79.22 $81,700 $64,723 $56,526 5673 38.60 2190 1159 1734</t>
  </si>
  <si>
    <t>08 059 0102.08 Middle No 84.47 $100,000 $84,470 $68,275 5753 31.48 1811 1753 2071</t>
  </si>
  <si>
    <t>08 123 0015.00 Middle No 105.77 $84,300 $89,164 $74,524 6653 22.52 1498 1643 2333</t>
  </si>
  <si>
    <t>08 101 0029.06 Upper No 161.65 $61,200 $98,930 $84,036 4392 21.63 950 1492 1536</t>
  </si>
  <si>
    <t>08 013 0130.06 Middle No 115.00 $115,100 $132,365 $111,471 5294 12.09 640 1628 2124</t>
  </si>
  <si>
    <t>08 069 0013.08 Upper No 132.65 $99,400 $131,854 $101,996 5407 13.87 750 1642 2046</t>
  </si>
  <si>
    <t>08 031 0026.01 Middle $80,820 $100,000 26.70 100.66 $81,354 $100,660 $41,826</t>
  </si>
  <si>
    <t>08 005 0066.03 Middle No 93.86 $100,000 $93,860 $75,858 3511 19.05 669 1025 1194</t>
  </si>
  <si>
    <t>08 001 0085.51 Upper No 147.49 $100,000 $147,490 $119,205 1400 33.50 469 316 357</t>
  </si>
  <si>
    <t>08 041 0033.05 Upper No 170.72 $81,700 $139,478 $121,816 7353 19.12 1406 2215 2544</t>
  </si>
  <si>
    <t>08 059 0102.09 Moderate No 79.12 $100,000 $79,120 $63,951 6131 31.90 1956 1798 2065</t>
  </si>
  <si>
    <t>08 123 0016.00 Middle No 110.97 $84,300 $93,548 $78,190 4740 25.38 1203 1161 1772</t>
  </si>
  <si>
    <t>08 101 0029.11 Upper No 162.09 $61,200 $99,199 $84,265 2813 29.11 819 882 958</t>
  </si>
  <si>
    <t>08 013 0132.01 Moderate No 78.08 $115,100 $89,870 $75,682 1572 13.17 207 543 668</t>
  </si>
  <si>
    <t>08 069 0016.01 Moderate No 78.47 $99,400 $77,999 $60,333 1706 19.99 341 463 753</t>
  </si>
  <si>
    <t>08 031 0026.02 Upper $80,820 $100,000 14.68 131.90 $106,607 $131,900 $63,672</t>
  </si>
  <si>
    <t>08 005 0066.04 Middle No 88.51 $100,000 $88,510 $71,534 4111 18.15 746 789 923</t>
  </si>
  <si>
    <t>08 001 0086.03 Low No 47.94 $100,000 $47,940 $38,750 2219 69.31 1538 340 632</t>
  </si>
  <si>
    <t>08 041 0033.06 Middle No 104.64 $81,700 $85,491 $74,662 3277 17.94 588 967 1202</t>
  </si>
  <si>
    <t>08 059 0102.10 Middle No 119.09 $100,000 $119,090 $96,250 3324 16.58 551 1099 1404</t>
  </si>
  <si>
    <t>08 123 0017.00 Moderate No 73.39 $84,300 $61,868 $51,715 5041 34.28 1728 1239 1852</t>
  </si>
  <si>
    <t>08 101 0029.12 Middle No 86.78 $61,200 $53,109 $45,114 2022 47.33 957 200 628</t>
  </si>
  <si>
    <t>08 013 0132.02 Upper No 124.51 $115,100 $143,311 $120,688 1462 12.79 187 514 595</t>
  </si>
  <si>
    <t>08 069 0016.02 Upper No 123.37 $99,400 $122,630 $94,861 4713 17.04 803 1007 1410</t>
  </si>
  <si>
    <t>08 031 0027.01 Middle $80,820 $100,000 17.40 118.78 $96,005 $118,780 $36,602</t>
  </si>
  <si>
    <t>08 005 0067.04 Upper No 309.33 $100,000 $309,330 $250,001 4509 14.55 656 1437 1579</t>
  </si>
  <si>
    <t>08 001 0086.04 Moderate No 68.18 $100,000 $68,180 $55,104 5160 62.42 3221 712 1069</t>
  </si>
  <si>
    <t>08 041 0033.07 Middle No 103.97 $81,700 $84,943 $74,190 3618 30.54 1105 815 1297</t>
  </si>
  <si>
    <t>08 059 0102.11 Middle No 90.71 $100,000 $90,710 $73,318 3414 14.59 498 705 931</t>
  </si>
  <si>
    <t>08 123 0018.00 Middle No 89.09 $84,300 $75,103 $62,772 4434 33.31 1477 1105 1615</t>
  </si>
  <si>
    <t>08 101 0029.13 Upper No 146.84 $61,200 $89,866 $76,338 3491 16.56 578 1188 1355</t>
  </si>
  <si>
    <t>08 013 0132.05 Upper No 128.96 $115,100 $148,433 $125,000 5594 9.69 542 1727 1772</t>
  </si>
  <si>
    <t>08 069 0016.03 Middle No 112.08 $99,400 $111,408 $86,181 5382 28.30 1523 1539 1700</t>
  </si>
  <si>
    <t>08 031 0027.02 Upper $80,820 $100,000 11.75 123.08 $99,476 $123,080 $51,552</t>
  </si>
  <si>
    <t>08 005 0067.05 Upper No 253.48 $100,000 $253,480 $204,866 1820 5.88 107 558 614</t>
  </si>
  <si>
    <t>08 001 0086.05 Moderate No 77.93 $100,000 $77,930 $62,984 3638 33.15 1206 740 1041</t>
  </si>
  <si>
    <t>08 041 0033.08 Moderate No 65.48 $81,700 $53,497 $46,727 6302 36.56 2304 793 1473</t>
  </si>
  <si>
    <t>08 059 0102.12 Middle No 89.36 $100,000 $89,360 $72,222 4675 31.44 1470 1223 1511</t>
  </si>
  <si>
    <t>08 123 0019.02 Middle No 81.53 $84,300 $68,730 $57,447 7782 44.62 3472 1900 2633</t>
  </si>
  <si>
    <t>08 101 0029.14 Upper No 144.85 $61,200 $88,648 $75,306 3424 41.12 1408 816 1171</t>
  </si>
  <si>
    <t>08 013 0132.07 Middle No 99.46 $115,100 $114,478 $96,411 4302 13.69 589 1034 1295</t>
  </si>
  <si>
    <t>08 069 0016.05 Upper No 132.43 $99,400 $131,635 $101,821 4081 23.55 961 888 858</t>
  </si>
  <si>
    <t>08 031 0027.03 Middle $80,820 $100,000 18.10 82.87 $66,977 $82,870 $40,294</t>
  </si>
  <si>
    <t>08 005 0067.06 Upper No 155.82 $100,000 $155,820 $125,938 5022 15.67 787 1566 1677</t>
  </si>
  <si>
    <t>08 001 0086.06 Moderate No 61.41 $100,000 $61,410 $49,638 6745 70.84 4778 1042 1648</t>
  </si>
  <si>
    <t>08 041 0034.00 Upper No 122.14 $81,700 $99,788 $87,153 3551 15.52 551 1162 2107</t>
  </si>
  <si>
    <t>08 059 0102.13 Middle No 81.13 $100,000 $81,130 $65,577 4843 31.28 1515 1174 1773</t>
  </si>
  <si>
    <t>08 123 0019.05 Moderate No 75.07 $84,300 $63,284 $52,894 4614 60.27 2781 909 1313</t>
  </si>
  <si>
    <t>08 101 0029.15 Upper No 126.94 $61,200 $77,687 $65,994 2460 30.69 755 502 1017</t>
  </si>
  <si>
    <t>08 013 0132.08 Middle No 96.46 $115,100 $111,025 $93,500 5272 13.47 710 1699 2066</t>
  </si>
  <si>
    <t>08 069 0016.06 Upper No 126.44 $99,400 $125,681 $97,222 3038 22.05 670 767 851</t>
  </si>
  <si>
    <t>08 031 0028.01 Upper $80,820 $100,000 10.23 189.92 $153,500 $189,920 $64,409</t>
  </si>
  <si>
    <t>08 005 0067.07 Middle No 109.81 $100,000 $109,810 $88,750 5232 16.34 855 1391 1430</t>
  </si>
  <si>
    <t>08 001 0087.05 Moderate No 57.19 $100,000 $57,190 $46,227 5217 60.32 3147 984 1518</t>
  </si>
  <si>
    <t>08 041 0037.01 Upper No 122.38 $81,700 $99,984 $87,321 7781 13.89 1081 2171 2982</t>
  </si>
  <si>
    <t>08 059 0103.03 Upper No 120.05 $100,000 $120,050 $97,031 5276 16.74 883 1623 1853</t>
  </si>
  <si>
    <t>08 123 0019.06 Middle No 87.96 $84,300 $74,150 $61,979 1643 37.25 612 399 582</t>
  </si>
  <si>
    <t>08 101 0029.16 Moderate No 71.02 $61,200 $43,464 $36,925 2954 24.88 735 803 1313</t>
  </si>
  <si>
    <t>08 013 0132.10 Moderate No 75.87 $115,100 $87,326 $73,542 4953 41.07 2034 1237 1705</t>
  </si>
  <si>
    <t>08 069 0016.07 Middle No 114.03 $99,400 $113,346 $87,679 3824 14.67 561 1156 1306</t>
  </si>
  <si>
    <t>08 031 0028.02 Middle $80,820 $100,000 18.14 111.04 $89,750 $111,040 $45,840</t>
  </si>
  <si>
    <t>08 005 0067.08 Upper No 145.28 $100,000 $145,280 $117,417 5063 10.92 553 1692 1812</t>
  </si>
  <si>
    <t>08 001 0087.06 Moderate No 60.77 $100,000 $60,770 $49,115 5245 72.16 3785 849 1523</t>
  </si>
  <si>
    <t>08 041 0037.02 Upper No 172.27 $81,700 $140,745 $122,917 5186 15.62 810 1765 1986</t>
  </si>
  <si>
    <t>08 059 0103.04 Middle No 91.00 $100,000 $91,000 $73,554 2868 11.75 337 822 1053</t>
  </si>
  <si>
    <t>08 123 0019.07 Middle No 99.18 $84,300 $83,609 $69,886 3092 44.99 1391 766 1077</t>
  </si>
  <si>
    <t>08 101 0029.17 Upper No 124.52 $61,200 $76,206 $64,738 2874 26.20 753 771 1082</t>
  </si>
  <si>
    <t>08 013 0132.11 Middle No 107.88 $115,100 $124,170 $104,571 6199 33.05 2049 1658 2101</t>
  </si>
  <si>
    <t>08 069 0016.08 Upper No 159.65 $99,400 $158,692 $122,750 5359 17.43 934 1438 1546</t>
  </si>
  <si>
    <t>08 031 0028.03 Middle $80,820 $100,000 11.68 111.91 $90,446 $111,910 $52,500</t>
  </si>
  <si>
    <t>08 005 0067.09 Upper No 147.24 $100,000 $147,240 $119,000 5618 14.90 837 1878 1899</t>
  </si>
  <si>
    <t>08 001 0087.09 Low No 38.18 $100,000 $38,180 $30,861 8642 72.90 6300 863 1714</t>
  </si>
  <si>
    <t>08 041 0037.05 Upper No 138.09 $81,700 $112,820 $98,534 5243 19.09 1001 1751 2156</t>
  </si>
  <si>
    <t>08 059 0103.05 Moderate No 77.36 $100,000 $77,360 $62,528 3954 27.54 1089 1007 1230</t>
  </si>
  <si>
    <t>08 123 0019.08 Middle No 83.38 $84,300 $70,289 $58,750 2340 47.05 1101 664 1015</t>
  </si>
  <si>
    <t>08 101 0029.18 Upper No 136.01 $61,200 $83,238 $70,709 6244 23.00 1436 2114 2441</t>
  </si>
  <si>
    <t>08 013 0132.12 Middle No 104.69 $115,100 $120,498 $101,477 4531 24.54 1112 1211 1455</t>
  </si>
  <si>
    <t>08 069 0017.04 Moderate No 74.44 $99,400 $73,993 $57,241 9083 23.45 2130 2129 3164</t>
  </si>
  <si>
    <t>08 031 0029.01 Middle $80,820 $100,000 13.62 112.51 $90,938 $112,510 $65,234</t>
  </si>
  <si>
    <t>08 005 0067.11 Upper No 136.10 $100,000 $136,100 $110,000 4032 15.85 639 1314 1479</t>
  </si>
  <si>
    <t>08 001 0088.01 Low No 49.06 $100,000 $49,060 $39,654 5650 72.69 4107 879 1488</t>
  </si>
  <si>
    <t>08 041 0037.06 Upper No 161.69 $81,700 $132,101 $115,370 4921 17.58 865 1371 1544</t>
  </si>
  <si>
    <t>08 059 0103.06 Middle No 103.14 $100,000 $103,140 $83,365 2897 19.30 559 741 960</t>
  </si>
  <si>
    <t>08 123 0020.04 Moderate No 71.22 $84,300 $60,038 $50,183 4057 40.42 1640 1062 1678</t>
  </si>
  <si>
    <t>08 101 0030.01 Middle No 82.04 $61,200 $50,208 $42,652 1087 29.44 320 267 521</t>
  </si>
  <si>
    <t>08 013 0132.13 Middle No 110.85 $115,100 $127,588 $107,452 7887 21.15 1668 1550 1830</t>
  </si>
  <si>
    <t>08 069 0017.06 Middle No 99.82 $99,400 $99,221 $76,750 6519 16.34 1065 1573 2325</t>
  </si>
  <si>
    <t>08 031 0029.02 Upper $80,820 $100,000 3.38 149.74 $121,023 $149,740 $101,835</t>
  </si>
  <si>
    <t>08 005 0067.12 Upper No 219.50 $100,000 $219,500 $177,404 1436 11.56 166 468 391</t>
  </si>
  <si>
    <t>08 001 0088.02 Moderate No 54.27 $100,000 $54,270 $43,867 4617 65.24 3012 701 1190</t>
  </si>
  <si>
    <t>08 041 0037.07 Upper No 145.11 $81,700 $118,555 $103,542 4120 18.25 752 1274 1544</t>
  </si>
  <si>
    <t>08 059 0103.07 Middle No 81.80 $100,000 $81,800 $66,111 5164 24.32 1256 810 1219</t>
  </si>
  <si>
    <t>08 123 0020.05 Upper No 158.65 $84,300 $133,742 $111,786 741 31.58 234 169 222</t>
  </si>
  <si>
    <t>08 101 0030.04 Upper No 184.63 $61,200 $112,994 $95,985 2827 41.56 1175 824 1039</t>
  </si>
  <si>
    <t>08 013 0133.02 Moderate No 79.12 $115,100 $91,067 $76,691 4683 10.46 490 1267 1934</t>
  </si>
  <si>
    <t>08 069 0017.07 Middle No 92.30 $99,400 $91,746 $70,967 5496 19.65 1080 1553 1965</t>
  </si>
  <si>
    <t>08 031 0030.01 Upper $80,820 $100,000 7.50 158.08 $127,768 $158,080 $98,561</t>
  </si>
  <si>
    <t>08 005 0067.13 Middle No 88.15 $100,000 $88,150 $71,250 1410 44.75 631 0 104</t>
  </si>
  <si>
    <t>08 001 0089.01 Moderate No 56.38 $100,000 $56,380 $45,573 2354 64.83 1526 425 763</t>
  </si>
  <si>
    <t>08 041 0037.08 Upper No 127.25 $81,700 $103,963 $90,798 2958 30.05 889 779 950</t>
  </si>
  <si>
    <t>08 059 0103.08 Middle No 107.61 $100,000 $107,610 $86,971 5677 15.50 880 1581 1955</t>
  </si>
  <si>
    <t>08 123 0020.06 Upper No 156.47 $84,300 $131,904 $110,250 323 27.24 88 104 104</t>
  </si>
  <si>
    <t>08 101 0031.03 Middle No 106.33 $61,200 $65,074 $55,278 1874 52.08 976 598 809</t>
  </si>
  <si>
    <t>08 013 0133.05 Moderate No 66.36 $115,100 $76,380 $64,327 4814 32.72 1575 1279 1510</t>
  </si>
  <si>
    <t>08 069 0017.08 Middle No 95.87 $99,400 $95,295 $73,717 3489 14.70 513 1050 1305</t>
  </si>
  <si>
    <t>08 031 0030.02 Middle $80,820 $100,000 8.83 111.70 $90,282 $111,700 $64,725</t>
  </si>
  <si>
    <t>08 005 0068.08 Upper No 200.82 $100,000 $200,820 $162,308 5807 10.64 618 1690 1880</t>
  </si>
  <si>
    <t>08 001 0090.01 Moderate No 53.28 $100,000 $53,280 $43,068 4776 67.32 3215 940 1235</t>
  </si>
  <si>
    <t>08 041 0037.09 Upper No 135.67 $81,700 $110,842 $96,802 6341 18.67 1184 1543 1883</t>
  </si>
  <si>
    <t>08 059 0104.02 Moderate No 58.61 $100,000 $58,610 $47,372 5450 32.17 1753 983 1521</t>
  </si>
  <si>
    <t>08 123 0020.07 Upper No 176.85 $84,300 $149,085 $124,609 5983 23.15 1385 1743 2019</t>
  </si>
  <si>
    <t>08 101 0031.04 Upper No 126.98 $61,200 $77,712 $66,012 2248 33.05 743 824 964</t>
  </si>
  <si>
    <t>08 013 0133.06 Moderate No 51.26 $115,100 $59,000 $49,688 5095 48.48 2470 739 1350</t>
  </si>
  <si>
    <t>08 069 0017.09 Upper No 126.65 $99,400 $125,890 $97,382 14077 12.62 1777 4070 4575</t>
  </si>
  <si>
    <t>08 031 0030.03 Middle $80,820 $100,000 19.19 109.53 $88,529 $109,530 $45,179</t>
  </si>
  <si>
    <t>08 005 0068.15 Upper No 120.26 $100,000 $120,260 $97,202 4283 37.15 1591 837 814</t>
  </si>
  <si>
    <t>08 001 0090.02 Moderate No 60.60 $100,000 $60,600 $48,979 9920 68.78 6823 1859 2496</t>
  </si>
  <si>
    <t>08 041 0038.01 Middle No 87.15 $81,700 $71,202 $62,188 2027 41.44 840 0 641</t>
  </si>
  <si>
    <t>08 059 0104.03 Moderate No 60.01 $100,000 $60,010 $48,508 4992 33.33 1664 693 1663</t>
  </si>
  <si>
    <t>08 123 0020.08 Upper No 150.80 $84,300 $127,124 $106,250 5033 19.23 968 1465 1430</t>
  </si>
  <si>
    <t>08 101 0031.05 Upper No 129.60 $61,200 $79,315 $67,378 3316 26.24 870 1020 1199</t>
  </si>
  <si>
    <t>08 013 0133.07 Moderate No 58.26 $115,100 $67,057 $56,477 3460 33.12 1146 778 1223</t>
  </si>
  <si>
    <t>08 069 0018.04 Moderate No 77.71 $99,400 $77,244 $59,750 4000 14.80 592 955 1552</t>
  </si>
  <si>
    <t>08 031 0030.04 Middle $80,820 $100,000 21.84 100.69 $81,382 $100,690 $48,636</t>
  </si>
  <si>
    <t>08 005 0068.54 Middle No 119.60 $100,000 $119,600 $96,667 2684 28.54 766 466 558</t>
  </si>
  <si>
    <t>08 001 0091.01 Moderate No 74.98 $100,000 $74,980 $60,605 4652 52.19 2428 1078 1440</t>
  </si>
  <si>
    <t>08 041 0038.02 Unknown No 0.00 $81,700 $0 $0 3837 17.15 658 0 0</t>
  </si>
  <si>
    <t>08 059 0104.05 Moderate No 54.95 $100,000 $54,950 $44,412 2320 28.88 670 223 225</t>
  </si>
  <si>
    <t>08 123 0020.09 Upper No 150.67 $84,300 $127,015 $106,162 1342 4.69 63 498 544</t>
  </si>
  <si>
    <t>08 101 0031.06 Middle No 110.86 $61,200 $67,846 $57,632 1200 35.50 426 402 472</t>
  </si>
  <si>
    <t>08 013 0133.08 Moderate No 56.36 $115,100 $64,870 $54,632 3437 23.89 821 921 1441</t>
  </si>
  <si>
    <t>08 069 0018.06 Middle No 109.87 $99,400 $109,211 $84,476 7567 16.24 1229 2297 2721</t>
  </si>
  <si>
    <t>08 031 0031.01 Middle $80,820 $100,000 15.16 93.22 $75,341 $93,220 $55,139</t>
  </si>
  <si>
    <t>08 005 0068.55 Upper No 142.07 $100,000 $142,070 $114,828 5529 29.37 1624 1508 1692</t>
  </si>
  <si>
    <t>08 001 0091.03 Moderate No 66.50 $100,000 $66,500 $53,750 3433 66.41 2280 752 1096</t>
  </si>
  <si>
    <t>08 041 0039.02 Upper No 146.53 $81,700 $119,715 $104,554 11426 22.80 2605 3083 3637</t>
  </si>
  <si>
    <t>08 059 0104.06 Moderate No 59.28 $100,000 $59,280 $47,917 2568 58.68 1507 662 1007</t>
  </si>
  <si>
    <t>08 123 0020.10 Moderate No 66.08 $84,300 $55,705 $46,563 2397 35.17 843 597 828</t>
  </si>
  <si>
    <t>08 101 0032.00 Middle No 100.70 $61,200 $61,628 $52,354 3426 33.16 1136 1116 1488</t>
  </si>
  <si>
    <t>08 013 0134.01 Low No 42.61 $115,100 $49,044 $41,301 3675 47.95 1762 575 981</t>
  </si>
  <si>
    <t>08 069 0018.07 Middle No 92.78 $99,400 $92,223 $71,341 5620 12.99 730 1798 2362</t>
  </si>
  <si>
    <t>08 031 0031.02 Middle $80,820 $100,000 34.27 113.87 $92,031 $113,870 $29,900</t>
  </si>
  <si>
    <t>08 005 0068.56 Middle No 94.91 $100,000 $94,910 $76,707 7654 33.68 2578 1261 1015</t>
  </si>
  <si>
    <t>08 001 0091.04 Moderate No 72.81 $100,000 $72,810 $58,850 5922 59.17 3504 1292 1776</t>
  </si>
  <si>
    <t>08 041 0039.05 Middle No 94.06 $81,700 $76,847 $67,118 3472 14.40 500 870 1071</t>
  </si>
  <si>
    <t>08 059 0105.02 Middle No 91.81 $100,000 $91,810 $74,207 5417 27.75 1503 1545 1999</t>
  </si>
  <si>
    <t>08 123 0020.11 Upper No 194.71 $84,300 $164,141 $137,188 493 11.97 59 160 164</t>
  </si>
  <si>
    <t>08 101 0035.00 Moderate No 51.69 $61,200 $31,634 $26,875 2123 60.86 1292 165 472</t>
  </si>
  <si>
    <t>08 013 0134.02 Moderate No 75.92 $115,100 $87,384 $73,587 7912 41.61 3292 1926 2236</t>
  </si>
  <si>
    <t>08 069 0018.08 Middle No 110.25 $99,400 $109,589 $84,769 4931 11.52 568 1551 1936</t>
  </si>
  <si>
    <t>08 031 0032.01 Middle $80,820 $100,000 13.41 117.97 $95,350 $117,970 $58,529</t>
  </si>
  <si>
    <t>08 005 0068.57 Upper No 229.73 $100,000 $229,730 $185,673 2261 12.69 287 764 758</t>
  </si>
  <si>
    <t>08 001 0092.02 Moderate No 62.68 $100,000 $62,680 $50,660 4592 67.23 3087 925 1401</t>
  </si>
  <si>
    <t>08 041 0039.06 Upper No 122.73 $81,700 $100,270 $87,574 6631 15.17 1006 1565 1995</t>
  </si>
  <si>
    <t>08 059 0105.03 Middle No 91.55 $100,000 $91,550 $73,993 4468 21.04 940 1211 1750</t>
  </si>
  <si>
    <t>08 123 0020.12 Upper No 163.76 $84,300 $138,050 $115,385 1086 16.11 175 355 355</t>
  </si>
  <si>
    <t>08 101 0036.00 Middle No 96.52 $61,200 $59,070 $50,181 2309 60.16 1389 481 858</t>
  </si>
  <si>
    <t>08 013 0135.03 Low No 47.11 $115,100 $54,224 $45,668 5626 49.75 2799 844 1651</t>
  </si>
  <si>
    <t>08 069 0018.09 Middle No 117.86 $99,400 $117,153 $90,625 11256 14.02 1578 3520 4102</t>
  </si>
  <si>
    <t>08 031 0032.02 Middle $80,820 $100,000 13.59 92.68 $74,904 $92,680 $51,818</t>
  </si>
  <si>
    <t>08 005 0068.58 Middle No 99.44 $100,000 $99,440 $80,375 4631 31.61 1464 484 573</t>
  </si>
  <si>
    <t>08 001 0092.03 Low No 42.30 $100,000 $42,300 $34,189 3809 61.64 2348 92 208</t>
  </si>
  <si>
    <t>08 041 0039.09 Middle No 105.84 $81,700 $86,471 $75,524 6595 11.78 777 2054 2669</t>
  </si>
  <si>
    <t>08 059 0105.04 Upper No 150.43 $100,000 $150,430 $121,579 2923 13.21 386 1165 1214</t>
  </si>
  <si>
    <t>08 123 0020.13 Upper No 152.80 $84,300 $128,810 $107,661 3010 13.02 392 915 991</t>
  </si>
  <si>
    <t>08 101 9801.00 Unknown No 0.00 $61,200 $0 $0 0 0.00 0 0 0</t>
  </si>
  <si>
    <t>08 013 0135.05 Low No 39.10 $115,100 $45,004 $37,903 5034 59.57 2999 499 1208</t>
  </si>
  <si>
    <t>08 069 0019.01 Moderate No 65.55 $99,400 $65,157 $50,401 4208 11.83 498 875 1392</t>
  </si>
  <si>
    <t>08 031 0032.03 Upper $80,820 $100,000 2.79 268.34 $216,875 $268,340 $134,167</t>
  </si>
  <si>
    <t>08 005 0071.01 Middle No 103.18 $100,000 $103,180 $83,398 5026 10.37 521 1551 2007</t>
  </si>
  <si>
    <t>08 001 0092.04 Middle No 90.90 $100,000 $90,900 $73,466 7168 52.61 3771 1297 1614</t>
  </si>
  <si>
    <t>08 041 0040.08 Moderate No 60.42 $81,700 $49,363 $43,115 1515 38.35 581 6 392</t>
  </si>
  <si>
    <t>08 059 0106.03 Moderate No 79.87 $100,000 $79,870 $64,557 3447 30.95 1067 853 1448</t>
  </si>
  <si>
    <t>08 123 0020.14 Moderate No 72.28 $84,300 $60,932 $50,929 1455 11.75 171 504 624</t>
  </si>
  <si>
    <t>08 013 0135.06 Middle No 109.65 $115,100 $126,207 $106,289 4265 25.65 1094 1246 1383</t>
  </si>
  <si>
    <t>08 069 0019.02 Moderate No 78.05 $99,400 $77,582 $60,013 4642 14.97 695 1277 1865</t>
  </si>
  <si>
    <t>08 031 0033.00 Upper $80,820 $100,000 4.27 157.31 $127,143 $157,310 $116,698</t>
  </si>
  <si>
    <t>08 005 0071.03 Upper No 127.15 $100,000 $127,150 $102,768 1684 18.53 312 502 564</t>
  </si>
  <si>
    <t>08 001 0092.06 Middle No 100.31 $100,000 $100,310 $81,071 2135 52.97 1131 649 576</t>
  </si>
  <si>
    <t>08 041 0040.09 Moderate No 53.11 $81,700 $43,391 $37,895 1828 59.57 1089 194 373</t>
  </si>
  <si>
    <t>08 059 0106.04 Moderate No 68.15 $100,000 $68,150 $55,086 2374 34.54 820 548 995</t>
  </si>
  <si>
    <t>08 123 0020.15 Upper No 145.92 $84,300 $123,011 $102,813 1089 13.87 151 320 367</t>
  </si>
  <si>
    <t>08 013 0135.07 Middle No 83.53 $115,100 $96,143 $80,964 3251 32.88 1069 1000 1152</t>
  </si>
  <si>
    <t>08 069 0019.03 Middle No 95.92 $99,400 $95,344 $73,750 3784 3.54 134 1390 2595</t>
  </si>
  <si>
    <t>08 031 0034.01 Upper $80,820 $100,000 6.33 167.58 $135,446 $167,580 $81,435</t>
  </si>
  <si>
    <t>08 005 0071.04 Middle No 103.39 $100,000 $103,390 $83,566 5467 42.49 2323 884 1548</t>
  </si>
  <si>
    <t>08 001 0092.07 Moderate No 76.66 $100,000 $76,660 $61,960 4316 52.06 2247 853 1029</t>
  </si>
  <si>
    <t>08 041 0041.00 Moderate No 75.24 $81,700 $61,471 $53,686 4998 35.55 1777 1385 1862</t>
  </si>
  <si>
    <t>08 059 0107.01 Middle No 90.97 $100,000 $90,970 $73,529 4064 19.14 778 1118 1538</t>
  </si>
  <si>
    <t>08 123 0020.16 Middle No 99.94 $84,300 $84,249 $70,417 3377 26.30 888 887 1112</t>
  </si>
  <si>
    <t>08 013 0135.08 Middle No 93.31 $115,100 $107,400 $90,446 7317 29.04 2125 2034 2075</t>
  </si>
  <si>
    <t>08 069 0020.05 Moderate No 66.55 $99,400 $66,151 $51,169 5437 16.85 916 1183 2021</t>
  </si>
  <si>
    <t>08 031 0034.02 Upper $80,820 $100,000 5.09 188.28 $152,169 $188,280 $125,382</t>
  </si>
  <si>
    <t>08 005 0071.05 Middle No 111.45 $100,000 $111,450 $90,074 4384 47.22 2070 1220 1508</t>
  </si>
  <si>
    <t>08 001 0093.04 Moderate No 60.90 $100,000 $60,900 $49,222 6756 54.10 3655 1272 1608</t>
  </si>
  <si>
    <t>08 041 0042.00 Middle No 82.33 $81,700 $67,264 $58,750 3817 31.44 1200 1129 1400</t>
  </si>
  <si>
    <t>08 059 0107.02 Low No 39.92 $100,000 $39,920 $32,271 5156 43.74 2255 788 1446</t>
  </si>
  <si>
    <t>08 123 0020.17 Upper No 181.40 $84,300 $152,920 $127,813 825 15.27 126 230 243</t>
  </si>
  <si>
    <t>08 013 0136.01 Middle No 111.36 $115,100 $128,175 $107,946 4144 10.91 452 1317 1748</t>
  </si>
  <si>
    <t>08 069 0020.07 Moderate No 70.87 $99,400 $70,445 $54,491 3277 12.60 413 573 1226</t>
  </si>
  <si>
    <t>08 031 0035.00 Low $80,820 $100,000 31.19 49.35 $39,888 $49,350 $39,433</t>
  </si>
  <si>
    <t>08 005 0071.06 Upper No 135.74 $100,000 $135,740 $109,712 5103 30.18 1540 1494 1584</t>
  </si>
  <si>
    <t>08 001 0093.06 Middle No 80.15 $100,000 $80,150 $64,781 3807 61.18 2329 1002 1256</t>
  </si>
  <si>
    <t>08 041 0043.00 Middle No 89.78 $81,700 $73,350 $64,063 6733 48.15 3242 1823 2210</t>
  </si>
  <si>
    <t>08 059 0108.01 Upper No 122.26 $100,000 $122,260 $98,816 2522 20.58 519 941 1004</t>
  </si>
  <si>
    <t>08 123 0020.18 Upper No 129.89 $84,300 $109,497 $91,518 1240 18.23 226 349 394</t>
  </si>
  <si>
    <t>08 013 0136.02 Middle No 90.70 $115,100 $104,396 $87,917 984 6.10 60 397 1416</t>
  </si>
  <si>
    <t>08 069 0020.08 Middle No 91.93 $99,400 $91,378 $70,682 3694 14.81 547 893 1401</t>
  </si>
  <si>
    <t>08 031 0036.01 Low $80,820 $100,000 24.70 48.21 $38,969 $48,210 $38,286</t>
  </si>
  <si>
    <t>08 005 0071.07 Upper No 162.21 $100,000 $162,210 $131,103 6880 29.97 2062 1615 1724</t>
  </si>
  <si>
    <t>08 001 0093.07 Moderate No 60.52 $100,000 $60,520 $48,919 4157 62.69 2606 633 1003</t>
  </si>
  <si>
    <t>08 041 0044.01 Moderate No 61.37 $81,700 $50,139 $43,793 9133 37.15 3393 16 2785</t>
  </si>
  <si>
    <t>08 059 0109.01 Middle No 102.72 $100,000 $102,720 $83,021 4410 16.37 722 1320 1891</t>
  </si>
  <si>
    <t>08 123 0020.19 Upper No 134.95 $84,300 $113,763 $95,086 4262 21.05 897 1242 1447</t>
  </si>
  <si>
    <t>08 013 0137.01 Upper No 128.50 $115,100 $147,904 $124,559 6604 10.07 665 2275 2934</t>
  </si>
  <si>
    <t>08 069 0020.10 Upper No 146.68 $99,400 $145,800 $112,778 2592 5.63 146 946 999</t>
  </si>
  <si>
    <t>08 031 0036.02 Low $80,820 $100,000 24.85 44.31 $35,819 $44,310 $39,130</t>
  </si>
  <si>
    <t>08 005 0072.01 Low No 47.30 $100,000 $47,300 $38,229 3989 76.49 3051 404 753</t>
  </si>
  <si>
    <t>08 001 0093.08 Moderate No 58.40 $100,000 $58,400 $47,202 4644 83.72 3888 756 1131</t>
  </si>
  <si>
    <t>08 041 0044.02 Unknown No 0.00 $81,700 $0 $0 5609 35.18 1973 0 81</t>
  </si>
  <si>
    <t>08 059 0109.02 Moderate No 53.17 $100,000 $53,170 $42,973 2465 36.51 900 307 834</t>
  </si>
  <si>
    <t>08 123 0020.20 Upper No 127.84 $84,300 $107,769 $90,078 5192 17.20 893 1460 1591</t>
  </si>
  <si>
    <t>08 013 0137.02 Middle No 117.09 $115,100 $134,771 $113,493 6083 8.19 498 1941 3344</t>
  </si>
  <si>
    <t>08 069 0020.11 Middle No 103.55 $99,400 $102,929 $79,621 5617 7.76 436 1761 2193</t>
  </si>
  <si>
    <t>08 031 0036.03 Middle $80,820 $100,000 12.46 107.68 $87,031 $107,680 $63,793</t>
  </si>
  <si>
    <t>08 005 0072.02 Low No 40.60 $100,000 $40,600 $32,813 4419 77.76 3436 509 1118</t>
  </si>
  <si>
    <t>08 001 0093.09 Moderate No 67.76 $100,000 $67,760 $54,770 3663 60.55 2218 741 879</t>
  </si>
  <si>
    <t>08 041 0044.03 Moderate No 71.82 $81,700 $58,677 $51,250 993 55.29 549 0 160</t>
  </si>
  <si>
    <t>08 059 0110.00 Middle No 82.70 $100,000 $82,700 $66,843 5877 31.19 1833 1084 1668</t>
  </si>
  <si>
    <t>08 123 0020.21 Upper No 149.47 $84,300 $126,003 $105,313 460 5.43 25 201 209</t>
  </si>
  <si>
    <t>08 013 0606.00 Middle No 115.77 $115,100 $133,251 $112,218 5560 27.77 1544 854 1532</t>
  </si>
  <si>
    <t>08 069 0023.00 Middle No 108.76 $99,400 $108,107 $83,625 3333 9.87 329 1037 1427</t>
  </si>
  <si>
    <t>08 031 0037.01 Upper $80,820 $100,000 12.68 138.16 $111,667 $138,160 $58,487</t>
  </si>
  <si>
    <t>08 005 0073.01 Moderate No 58.77 $100,000 $58,770 $47,500 2351 80.73 1898 172 310</t>
  </si>
  <si>
    <t>08 001 0093.10 Moderate No 59.24 $100,000 $59,240 $47,880 5917 65.93 3901 1014 1435</t>
  </si>
  <si>
    <t>08 041 0045.01 Moderate No 53.73 $81,700 $43,897 $38,337 4440 47.61 2114 922 1611</t>
  </si>
  <si>
    <t>08 059 0111.00 Moderate No 71.25 $100,000 $71,250 $57,592 6106 35.59 2173 1224 1665</t>
  </si>
  <si>
    <t>08 123 0021.01 Middle No 104.00 $84,300 $87,672 $73,281 7492 31.85 2386 2172 2596</t>
  </si>
  <si>
    <t>08 013 0607.00 Upper No 149.80 $115,100 $172,420 $145,203 3129 17.80 557 994 1166</t>
  </si>
  <si>
    <t>08 069 0024.01 Moderate No 65.41 $99,400 $65,018 $50,298 1072 12.41 133 416 2329</t>
  </si>
  <si>
    <t>08 031 0037.02 Upper $80,820 $100,000 17.27 144.07 $116,442 $144,070 $41,455</t>
  </si>
  <si>
    <t>08 005 0073.02 Low No 41.31 $100,000 $41,310 $33,393 5737 89.84 5154 269 808</t>
  </si>
  <si>
    <t>08 001 0093.16 Moderate No 56.73 $100,000 $56,730 $45,855 6901 62.24 4295 1639 2176</t>
  </si>
  <si>
    <t>08 041 0045.02 Middle No 98.80 $81,700 $80,720 $70,500 5189 35.71 1853 1448 1637</t>
  </si>
  <si>
    <t>08 059 0112.02 Middle No 99.64 $100,000 $99,640 $80,530 4895 17.81 872 1319 1628</t>
  </si>
  <si>
    <t>08 123 0021.02 Upper No 121.98 $84,300 $102,829 $85,950 12241 16.27 1991 3708 4169</t>
  </si>
  <si>
    <t>08 013 0608.00 Moderate No 51.46 $115,100 $59,230 $49,880 6862 42.48 2915 1542 2236</t>
  </si>
  <si>
    <t>08 069 0024.02 Middle No 84.42 $99,400 $83,913 $64,909 2631 9.81 258 982 2261</t>
  </si>
  <si>
    <t>08 031 0037.03 Upper $80,820 $100,000 10.96 138.74 $112,135 $138,740 $57,792</t>
  </si>
  <si>
    <t>08 005 0074.00 Moderate No 51.00 $100,000 $51,000 $41,219 5574 75.89 4230 787 1636</t>
  </si>
  <si>
    <t>08 001 0093.18 Low No 40.48 $100,000 $40,480 $32,722 6465 73.01 4720 810 1192</t>
  </si>
  <si>
    <t>08 041 0045.03 Middle No 89.32 $81,700 $72,974 $63,735 13088 41.06 5374 2962 4293</t>
  </si>
  <si>
    <t>08 059 0113.00 Moderate No 78.10 $100,000 $78,100 $63,125 3139 25.77 809 778 1410</t>
  </si>
  <si>
    <t>08 123 0021.03 Upper No 140.68 $84,300 $118,593 $99,120 8369 14.20 1188 2851 3198</t>
  </si>
  <si>
    <t>08 013 0609.00 Middle No 92.20 $115,100 $106,122 $89,375 4559 19.70 898 1320 1539</t>
  </si>
  <si>
    <t>08 069 0025.01 Upper No 132.23 $99,400 $131,437 $101,667 8530 13.82 1179 2788 3161</t>
  </si>
  <si>
    <t>08 031 0038.00 Upper $80,820 $100,000 9.88 225.23 $182,037 $225,230 $89,926</t>
  </si>
  <si>
    <t>08 005 0075.00 Moderate No 63.03 $100,000 $63,030 $50,947 2678 69.27 1855 441 797</t>
  </si>
  <si>
    <t>08 001 0093.19 Low No 44.72 $100,000 $44,720 $36,150 2669 62.91 1679 514 813</t>
  </si>
  <si>
    <t>08 041 0045.06 Moderate No 74.10 $81,700 $60,540 $52,877 4666 37.85 1766 1219 1556</t>
  </si>
  <si>
    <t>08 059 0114.01 Moderate No 59.08 $100,000 $59,080 $47,756 3048 64.57 1968 459 795</t>
  </si>
  <si>
    <t>08 123 0022.03 Upper No 122.16 $84,300 $102,981 $86,071 1255 9.64 121 413 469</t>
  </si>
  <si>
    <t>08 013 0613.00 Upper No 165.69 $115,100 $190,709 $160,603 3615 26.28 950 985 1041</t>
  </si>
  <si>
    <t>08 069 0025.02 Middle No 100.70 $99,400 $100,096 $77,429 8565 17.89 1532 2472 3058</t>
  </si>
  <si>
    <t>08 031 0039.01 Upper $80,820 $100,000 3.09 205.96 $166,458 $205,960 $131,333</t>
  </si>
  <si>
    <t>08 005 0076.00 Low No 42.40 $100,000 $42,400 $34,273 3523 71.70 2526 492 756</t>
  </si>
  <si>
    <t>08 001 0093.20 Low No 48.07 $100,000 $48,070 $38,856 2819 63.46 1789 440 422</t>
  </si>
  <si>
    <t>08 041 0045.07 Middle No 98.16 $81,700 $80,197 $70,040 3362 35.10 1180 859 1103</t>
  </si>
  <si>
    <t>08 059 0114.02 Moderate No 56.17 $100,000 $56,170 $45,403 4144 44.81 1857 539 752</t>
  </si>
  <si>
    <t>08 123 0022.04 Upper No 154.62 $84,300 $130,345 $108,947 2002 6.34 127 609 744</t>
  </si>
  <si>
    <t>08 013 0614.00 Upper No 151.58 $115,100 $174,469 $146,923 3752 22.71 852 988 1171</t>
  </si>
  <si>
    <t>08 069 0025.03 Middle No 109.84 $99,400 $109,181 $84,457 3846 20.93 805 925 1163</t>
  </si>
  <si>
    <t>08 031 0039.02 Upper $80,820 $100,000 7.36 123.26 $99,621 $123,260 $94,583</t>
  </si>
  <si>
    <t>08 005 0077.02 Moderate No 63.68 $100,000 $63,680 $51,471 4013 63.07 2531 804 950</t>
  </si>
  <si>
    <t>08 001 0093.21 Moderate No 61.94 $100,000 $61,940 $50,066 3740 59.33 2219 716 987</t>
  </si>
  <si>
    <t>08 041 0045.08 Moderate No 62.97 $81,700 $51,446 $44,931 6260 38.05 2382 1513 2312</t>
  </si>
  <si>
    <t>08 059 0115.50 Low No 49.01 $100,000 $49,010 $39,612 5891 29.16 1718 869 1682</t>
  </si>
  <si>
    <t>08 123 0022.05 Middle No 103.82 $84,300 $87,520 $73,150 4923 16.43 809 1334 1773</t>
  </si>
  <si>
    <t>08 069 0026.00 Upper No 120.88 $99,400 $120,155 $92,946 6829 12.26 837 2204 2521</t>
  </si>
  <si>
    <t>08 031 0040.02 Upper $80,820 $100,000 4.79 157.95 $127,656 $157,950 $99,716</t>
  </si>
  <si>
    <t>08 005 0077.03 Moderate No 64.82 $100,000 $64,820 $52,393 4440 63.69 2828 712 1118</t>
  </si>
  <si>
    <t>08 001 0093.22 Moderate No 65.53 $100,000 $65,530 $52,964 4294 48.86 2098 1199 1534</t>
  </si>
  <si>
    <t>08 041 0045.10 Middle No 99.55 $81,700 $81,332 $71,032 7969 36.60 2917 1729 2745</t>
  </si>
  <si>
    <t>08 059 0116.01 Moderate No 57.30 $100,000 $57,300 $46,313 4044 53.44 2161 663 1087</t>
  </si>
  <si>
    <t>08 123 0022.06 Upper No 130.39 $84,300 $109,919 $91,875 3402 16.26 553 1013 1159</t>
  </si>
  <si>
    <t>08 069 0027.00 Middle No 94.86 $99,400 $94,291 $72,935 5506 7.48 412 1787 2267</t>
  </si>
  <si>
    <t>08 031 0040.03 Middle $80,820 $100,000 5.54 117.12 $94,659 $117,120 $72,228</t>
  </si>
  <si>
    <t>08 005 0077.04 Low No 46.91 $100,000 $46,910 $37,917 4670 76.66 3580 676 1015</t>
  </si>
  <si>
    <t>08 001 0093.23 Moderate No 78.15 $100,000 $78,150 $63,167 3935 41.58 1636 556 739</t>
  </si>
  <si>
    <t>08 041 0045.11 Middle No 109.24 $81,700 $89,249 $77,946 7432 33.13 2462 1716 2684</t>
  </si>
  <si>
    <t>08 059 0116.02 Moderate No 71.33 $100,000 $71,330 $57,650 4517 51.21 2313 967 1381</t>
  </si>
  <si>
    <t>08 123 0022.07 Middle No 119.83 $84,300 $101,017 $84,432 2576 9.39 242 680 856</t>
  </si>
  <si>
    <t>08 069 0028.01 Middle No 107.35 $99,400 $106,706 $82,543 3415 4.77 163 1057 2313</t>
  </si>
  <si>
    <t>08 031 0040.04 Upper $80,820 $100,000 3.56 145.90 $117,917 $145,900 $76,058</t>
  </si>
  <si>
    <t>08 005 0151.00 Upper No 148.30 $100,000 $148,300 $119,861 2560 14.57 373 933 1030</t>
  </si>
  <si>
    <t>08 001 0093.25 Middle No 112.22 $100,000 $112,220 $90,697 5016 24.66 1237 1133 1508</t>
  </si>
  <si>
    <t>08 041 0046.01 Middle No 93.58 $81,700 $76,455 $66,776 3902 10.25 400 1324 1706</t>
  </si>
  <si>
    <t>08 059 0117.01 Middle No 109.59 $100,000 $109,590 $88,571 4852 24.05 1167 1476 1798</t>
  </si>
  <si>
    <t>08 123 0022.08 Upper No 130.06 $84,300 $109,641 $91,637 4935 15.46 763 1413 1746</t>
  </si>
  <si>
    <t>08 069 0028.02 Moderate No 76.44 $99,400 $75,981 $58,776 5464 5.86 320 1963 4287</t>
  </si>
  <si>
    <t>08 031 0040.05 Middle $80,820 $100,000 28.14 83.26 $67,292 $83,260 $36,613</t>
  </si>
  <si>
    <t>08 005 0800.00 Moderate No 63.29 $100,000 $63,290 $51,151 3261 61.33 2000 676 758</t>
  </si>
  <si>
    <t>08 001 0093.26 Upper No 126.79 $100,000 $126,790 $102,475 2552 27.59 704 824 849</t>
  </si>
  <si>
    <t>08 041 0046.02 Middle No 86.51 $81,700 $70,679 $61,726 3864 12.84 496 1080 1801</t>
  </si>
  <si>
    <t>08 059 0117.02 Middle No 111.60 $100,000 $111,600 $90,197 5800 27.26 1581 1712 2090</t>
  </si>
  <si>
    <t>08 123 0022.09 Upper No 140.15 $84,300 $118,146 $98,750 1372 4.01 55 349 409</t>
  </si>
  <si>
    <t>08 069 0028.03 Unknown No 0.00 $99,400 $0 $0 91 15.38 14 0 126</t>
  </si>
  <si>
    <t>08 031 0040.06 Upper $80,820 $100,000 14.27 221.87 $179,323 $221,870 $66,923</t>
  </si>
  <si>
    <t>08 005 0801.00 Moderate No 65.61 $100,000 $65,610 $53,028 4493 58.71 2638 764 1034</t>
  </si>
  <si>
    <t>08 001 0093.27 Middle No 83.84 $100,000 $83,840 $67,763 3886 34.17 1328 1192 1301</t>
  </si>
  <si>
    <t>08 041 0046.03 Middle No 90.94 $81,700 $74,298 $64,892 5682 30.45 1730 1273 2059</t>
  </si>
  <si>
    <t>08 059 0117.08 Middle No 95.58 $100,000 $95,580 $77,250 3916 24.13 945 1379 1648</t>
  </si>
  <si>
    <t>08 123 0022.10 Upper No 165.78 $84,300 $139,753 $116,806 754 11.27 85 221 264</t>
  </si>
  <si>
    <t>08 031 0041.01 Low $80,820 $100,000 27.89 48.71 $39,375 $48,710 $33,288</t>
  </si>
  <si>
    <t>08 005 0802.00 Middle No 92.20 $100,000 $92,200 $74,522 5388 57.89 3119 1346 1573</t>
  </si>
  <si>
    <t>08 001 0094.01 Moderate No 68.05 $100,000 $68,050 $55,000 5292 47.00 2487 1226 1707</t>
  </si>
  <si>
    <t>08 041 0047.01 Middle No 101.94 $81,700 $83,285 $72,736 4952 22.56 1117 1252 1732</t>
  </si>
  <si>
    <t>08 059 0117.09 Moderate No 68.90 $100,000 $68,900 $55,688 3408 22.89 780 892 870</t>
  </si>
  <si>
    <t>08 123 0023.00 Middle No 91.00 $84,300 $76,713 $64,120 4908 23.04 1131 1429 1938</t>
  </si>
  <si>
    <t>08 031 0041.02 Low $80,820 $100,000 26.67 45.50 $36,779 $45,500 $36,225</t>
  </si>
  <si>
    <t>08 005 0803.00 Middle No 101.27 $100,000 $101,270 $81,853 5441 33.76 1837 1509 1791</t>
  </si>
  <si>
    <t>08 001 0094.06 Middle No 82.59 $100,000 $82,590 $66,756 4635 38.30 1775 1056 1320</t>
  </si>
  <si>
    <t>08 041 0047.02 Middle No 109.36 $81,700 $89,347 $78,036 2465 21.38 527 558 682</t>
  </si>
  <si>
    <t>08 059 0117.10 Middle No 87.32 $100,000 $87,320 $70,574 3832 19.99 766 1000 1271</t>
  </si>
  <si>
    <t>08 123 0025.01 Middle No 105.91 $84,300 $89,282 $74,628 4957 11.42 566 1557 2079</t>
  </si>
  <si>
    <t>08 031 0041.03 Upper $80,820 $100,000 11.44 124.81 $100,878 $124,810 $89,630</t>
  </si>
  <si>
    <t>08 005 0804.00 Middle No 83.51 $100,000 $83,510 $67,500 4762 29.29 1395 1567 1710</t>
  </si>
  <si>
    <t>08 001 0094.07 Moderate No 72.80 $100,000 $72,800 $58,843 5691 50.87 2895 924 1567</t>
  </si>
  <si>
    <t>08 041 0047.03 Middle No 118.35 $81,700 $96,692 $84,449 6062 23.51 1425 1646 2012</t>
  </si>
  <si>
    <t>08 059 0117.11 Middle No 100.11 $100,000 $100,110 $80,909 4110 14.43 593 1143 1101</t>
  </si>
  <si>
    <t>08 123 0025.02 Middle No 105.44 $84,300 $88,886 $74,291 5681 16.86 958 1659 2330</t>
  </si>
  <si>
    <t>08 031 0041.04 Middle $80,820 $100,000 11.71 95.52 $77,206 $95,520 $67,203</t>
  </si>
  <si>
    <t>08 005 0805.00 Middle No 86.16 $100,000 $86,160 $69,637 3607 36.76 1326 1019 1217</t>
  </si>
  <si>
    <t>08 001 0094.08 Upper No 145.12 $100,000 $145,120 $117,292 4343 26.71 1160 1309 1622</t>
  </si>
  <si>
    <t>08 041 0047.05 Middle No 119.75 $81,700 $97,836 $85,444 7570 23.74 1797 1886 2476</t>
  </si>
  <si>
    <t>08 059 0117.12 Middle No 110.30 $100,000 $110,300 $89,152 4315 15.92 687 1671 1594</t>
  </si>
  <si>
    <t>08 031 0041.06 Upper $80,820 $100,000 1.76 196.73 $159,004 $196,730 $137,012</t>
  </si>
  <si>
    <t>08 005 0806.00 Moderate No 69.28 $100,000 $69,280 $56,000 3166 41.91 1327 765 757</t>
  </si>
  <si>
    <t>08 001 0094.09 Upper No 130.24 $100,000 $130,240 $105,263 5674 22.08 1253 1585 1863</t>
  </si>
  <si>
    <t>08 041 0047.06 Upper No 132.03 $81,700 $107,869 $94,211 5250 26.29 1380 1516 1763</t>
  </si>
  <si>
    <t>08 059 0117.20 Middle No 111.53 $100,000 $111,530 $90,144 5142 14.99 771 1776 1884</t>
  </si>
  <si>
    <t>08 031 0041.07 Upper $80,820 $100,000 6.32 161.21 $130,298 $161,210 $97,500</t>
  </si>
  <si>
    <t>08 005 0807.00 Moderate No 73.13 $100,000 $73,130 $59,107 5507 62.45 3439 1071 1813</t>
  </si>
  <si>
    <t>08 001 0094.10 Upper No 148.23 $100,000 $148,230 $119,800 2993 19.61 587 1118 1193</t>
  </si>
  <si>
    <t>08 041 0048.00 Middle No 81.41 $81,700 $66,512 $58,088 5358 26.30 1409 1101 1498</t>
  </si>
  <si>
    <t>08 059 0117.21 Upper No 137.87 $100,000 $137,870 $111,434 2755 10.74 296 877 947</t>
  </si>
  <si>
    <t>08 031 0042.01 Upper $80,820 $100,000 7.49 147.92 $119,549 $147,920 $97,839</t>
  </si>
  <si>
    <t>08 005 0808.00 Moderate No 52.99 $100,000 $52,990 $42,833 3368 71.17 2397 489 681</t>
  </si>
  <si>
    <t>08 001 0094.11 Middle No 92.30 $100,000 $92,300 $74,600 2990 27.02 808 814 1123</t>
  </si>
  <si>
    <t>08 041 0049.01 Moderate No 76.06 $81,700 $62,141 $54,271 3708 37.97 1408 826 1177</t>
  </si>
  <si>
    <t>08 059 0117.23 Moderate No 74.61 $100,000 $74,610 $60,300 3479 17.88 622 606 590</t>
  </si>
  <si>
    <t>08 031 0042.02 Upper $80,820 $100,000 3.81 169.31 $136,840 $169,310 $113,906</t>
  </si>
  <si>
    <t>08 005 0809.00 Middle No 91.35 $100,000 $91,350 $73,831 4426 55.38 2451 1063 1359</t>
  </si>
  <si>
    <t>08 001 0095.01 Moderate No 52.07 $100,000 $52,070 $42,083 3182 67.85 2159 704 868</t>
  </si>
  <si>
    <t>08 041 0049.02 Upper No 135.55 $81,700 $110,744 $96,723 5699 24.50 1396 1587 1867</t>
  </si>
  <si>
    <t>08 059 0117.24 Upper No 174.40 $100,000 $174,400 $140,956 5021 13.92 699 1602 1702</t>
  </si>
  <si>
    <t>08 031 0043.01 Middle $80,820 $100,000 14.49 94.63 $76,484 $94,630 $43,952</t>
  </si>
  <si>
    <t>08 005 0810.00 Low No 36.99 $100,000 $36,990 $29,896 6329 74.28 4701 721 969</t>
  </si>
  <si>
    <t>08 001 0095.02 Moderate No 70.37 $100,000 $70,370 $56,875 4452 70.06 3119 914 1245</t>
  </si>
  <si>
    <t>08 041 0050.00 Middle No 80.81 $81,700 $66,022 $57,665 5208 35.98 1874 1124 1845</t>
  </si>
  <si>
    <t>08 059 0117.25 Upper No 123.62 $100,000 $123,620 $99,911 1674 19.77 331 620 699</t>
  </si>
  <si>
    <t>08 031 0043.02 Upper $80,820 $100,000 5.46 136.53 $110,347 $136,530 $83,615</t>
  </si>
  <si>
    <t>08 005 0811.00 Moderate No 54.05 $100,000 $54,050 $43,686 5742 75.06 4310 586 601</t>
  </si>
  <si>
    <t>08 001 0095.53 Moderate No 68.12 $100,000 $68,120 $55,061 2989 65.77 1966 570 844</t>
  </si>
  <si>
    <t>08 041 0051.04 Middle No 108.65 $81,700 $88,767 $77,525 7728 27.46 2122 2111 2730</t>
  </si>
  <si>
    <t>08 059 0117.26 Upper No 133.13 $100,000 $133,130 $107,602 5958 17.09 1018 2114 2158</t>
  </si>
  <si>
    <t>08 031 0043.03 Upper $80,820 $100,000 5.74 255.63 $206,602 $255,630 $163,929</t>
  </si>
  <si>
    <t>08 005 0812.00 Moderate No 59.28 $100,000 $59,280 $47,917 4416 67.14 2965 852 1294</t>
  </si>
  <si>
    <t>08 001 0096.03 Moderate No 55.40 $100,000 $55,400 $44,775 5849 32.13 1879 1031 1383</t>
  </si>
  <si>
    <t>08 041 0051.05 Middle No 119.56 $81,700 $97,681 $85,313 7171 24.40 1750 1572 2058</t>
  </si>
  <si>
    <t>08 059 0117.27 Upper No 121.78 $100,000 $121,780 $98,427 3586 15.78 566 1321 1485</t>
  </si>
  <si>
    <t>08 031 0043.04 Upper $80,820 $100,000 8.41 129.91 $105,000 $129,910 $77,868</t>
  </si>
  <si>
    <t>08 005 0813.00 Moderate No 51.28 $100,000 $51,280 $41,450 3172 72.92 2313 612 836</t>
  </si>
  <si>
    <t>08 001 0096.04 Moderate No 66.41 $100,000 $66,410 $53,676 4430 44.09 1953 908 1364</t>
  </si>
  <si>
    <t>08 041 0051.06 Middle No 110.92 $81,700 $90,622 $79,146 10662 24.08 2567 2158 3416</t>
  </si>
  <si>
    <t>08 059 0117.28 Middle No 105.85 $100,000 $105,850 $85,556 2716 20.58 559 993 1055</t>
  </si>
  <si>
    <t>08 031 0043.06 Upper $80,820 $100,000 4.45 161.77 $130,750 $161,770 $95,400</t>
  </si>
  <si>
    <t>08 005 0814.00 Middle No 83.81 $100,000 $83,810 $67,738 4080 37.50 1530 1187 1323</t>
  </si>
  <si>
    <t>08 001 0096.06 Moderate No 50.73 $100,000 $50,730 $41,000 2867 68.33 1959 326 769</t>
  </si>
  <si>
    <t>08 041 0051.07 Middle No 117.84 $81,700 $96,275 $84,087 8045 29.32 2359 2087 2736</t>
  </si>
  <si>
    <t>08 059 0117.29 Moderate No 74.13 $100,000 $74,130 $59,917 3991 25.73 1027 920 648</t>
  </si>
  <si>
    <t>08 031 0044.03 Moderate $80,820 $100,000 27.18 56.57 $45,724 $56,570 $47,500</t>
  </si>
  <si>
    <t>08 005 0815.00 Moderate No 69.87 $100,000 $69,870 $56,477 2982 5.20 155 1699 378</t>
  </si>
  <si>
    <t>08 001 0096.07 Moderate No 71.52 $100,000 $71,520 $57,803 5282 55.23 2917 891 1211</t>
  </si>
  <si>
    <t>08 041 0051.08 Middle No 119.92 $81,700 $97,975 $85,568 9009 28.27 2547 2241 2934</t>
  </si>
  <si>
    <t>08 059 0117.30 Moderate No 69.59 $100,000 $69,590 $56,250 3567 30.95 1104 937 1007</t>
  </si>
  <si>
    <t>08 031 0044.04 Low $80,820 $100,000 42.12 46.31 $37,435 $46,310 $36,125</t>
  </si>
  <si>
    <t>08 005 0816.00 Middle No 89.83 $100,000 $89,830 $72,602 5009 34.40 1723 1092 1543</t>
  </si>
  <si>
    <t>08 001 0096.08 Middle No 100.63 $100,000 $100,630 $81,333 3078 35.19 1083 1098 1156</t>
  </si>
  <si>
    <t>08 041 0051.09 Middle No 115.93 $81,700 $94,715 $82,721 7556 31.67 2393 2023 2749</t>
  </si>
  <si>
    <t>08 059 0117.31 Middle No 81.73 $100,000 $81,730 $66,058 4207 21.75 915 861 785</t>
  </si>
  <si>
    <t>08 031 0044.05 Upper $80,820 $100,000 8.20 143.25 $115,781 $143,250 $76,650</t>
  </si>
  <si>
    <t>08 005 0817.00 Upper No 159.92 $100,000 $159,920 $129,250 2930 21.16 620 903 979</t>
  </si>
  <si>
    <t>08 001 0097.51 Moderate No 54.77 $100,000 $54,770 $44,271 3631 55.63 2020 661 1292</t>
  </si>
  <si>
    <t>08 041 0051.10 Middle No 82.51 $81,700 $67,411 $58,878 3989 31.61 1261 1052 1460</t>
  </si>
  <si>
    <t>08 059 0117.32 Moderate No 62.22 $100,000 $62,220 $50,294 5149 31.46 1620 471 344</t>
  </si>
  <si>
    <t>08 031 0045.03 Low $80,820 $100,000 30.47 44.63 $36,071 $44,630 $34,861</t>
  </si>
  <si>
    <t>08 005 0818.00 Low No 48.33 $100,000 $48,330 $39,067 5601 83.47 4675 776 1171</t>
  </si>
  <si>
    <t>08 001 0097.52 Moderate No 68.23 $100,000 $68,230 $55,147 2991 74.99 2243 730 964</t>
  </si>
  <si>
    <t>08 041 0051.11 Moderate No 78.22 $81,700 $63,906 $55,813 6944 39.78 2762 1656 2511</t>
  </si>
  <si>
    <t>08 059 0117.33 Moderate No 78.22 $100,000 $78,220 $63,220 1382 35.67 493 290 322</t>
  </si>
  <si>
    <t>08 031 0045.04 Moderate $80,820 $100,000 21.36 50.92 $41,158 $50,920 $38,222</t>
  </si>
  <si>
    <t>08 005 0819.00 Moderate No 60.96 $100,000 $60,960 $49,273 6442 71.87 4630 1106 1495</t>
  </si>
  <si>
    <t>08 001 0150.00 Low No 48.37 $100,000 $48,370 $39,099 2892 48.17 1393 799 1158</t>
  </si>
  <si>
    <t>08 041 0052.01 Low No 44.14 $81,700 $36,062 $31,495 4392 62.11 2728 375 672</t>
  </si>
  <si>
    <t>08 059 0118.03 Moderate No 78.06 $100,000 $78,060 $63,095 5591 50.12 2802 1444 1627</t>
  </si>
  <si>
    <t>08 031 0045.05 Low $80,820 $100,000 40.25 34.95 $28,250 $34,950 $26,597</t>
  </si>
  <si>
    <t>08 005 0820.00 Moderate No 52.99 $100,000 $52,990 $42,829 3921 70.34 2758 259 334</t>
  </si>
  <si>
    <t>08 001 0600.00 Upper No 148.30 $100,000 $148,300 $119,861 5000 21.90 1095 1397 1513</t>
  </si>
  <si>
    <t>08 041 0052.02 Moderate No 55.04 $81,700 $44,968 $39,276 2715 46.70 1268 624 712</t>
  </si>
  <si>
    <t>08 059 0118.04 Middle No 93.82 $100,000 $93,820 $75,833 4216 35.77 1508 1244 1459</t>
  </si>
  <si>
    <t>08 031 0045.06 Low $80,820 $100,000 38.46 37.89 $30,625 $37,890 $26,979</t>
  </si>
  <si>
    <t>08 005 0821.00 Middle No 85.68 $100,000 $85,680 $69,250 7065 58.26 4116 1074 1524</t>
  </si>
  <si>
    <t>08 001 0601.00 Middle No 108.31 $100,000 $108,310 $87,540 7242 28.24 2045 1873 2298</t>
  </si>
  <si>
    <t>08 041 0053.00 Low No 49.61 $81,700 $40,531 $35,398 5120 60.43 3094 879 1453</t>
  </si>
  <si>
    <t>08 059 0118.05 Middle No 95.41 $100,000 $95,410 $77,115 4709 43.55 2051 343 366</t>
  </si>
  <si>
    <t>08 031 0046.01 Moderate $80,820 $100,000 18.35 61.39 $49,617 $61,390 $46,392</t>
  </si>
  <si>
    <t>08 005 0822.00 Moderate No 58.62 $100,000 $58,620 $47,383 6143 54.31 3336 1304 1556</t>
  </si>
  <si>
    <t>08 001 0602.00 Middle No 86.99 $100,000 $86,990 $70,313 3571 32.06 1145 582 548</t>
  </si>
  <si>
    <t>08 041 0054.00 Low No 45.93 $81,700 $37,525 $32,773 5947 59.26 3524 923 1695</t>
  </si>
  <si>
    <t>08 059 0118.06 Moderate No 58.07 $100,000 $58,070 $46,935 4683 42.54 1992 1348 1598</t>
  </si>
  <si>
    <t>08 031 0046.02 Moderate $80,820 $100,000 15.42 59.40 $48,008 $59,400 $45,644</t>
  </si>
  <si>
    <t>08 005 0823.00 Moderate No 63.41 $100,000 $63,410 $51,250 3675 53.12 1952 784 977</t>
  </si>
  <si>
    <t>08 001 0612.00 Upper No 154.85 $100,000 $154,850 $125,152 1605 12.34 198 435 492</t>
  </si>
  <si>
    <t>08 041 0055.01 Middle No 91.70 $81,700 $74,919 $65,433 4734 27.27 1291 1139 1445</t>
  </si>
  <si>
    <t>08 059 0119.04 Middle No 93.92 $100,000 $93,920 $75,909 2307 29.91 690 721 497</t>
  </si>
  <si>
    <t>08 031 0046.03 Moderate $80,820 $100,000 25.83 58.58 $47,350 $58,580 $44,032</t>
  </si>
  <si>
    <t>08 005 0824.00 Moderate No 70.08 $100,000 $70,080 $56,642 4626 55.94 2588 902 1164</t>
  </si>
  <si>
    <t>08 001 9887.00 Unknown No 0.00 $100,000 $0 $0 0 0.00 0 0 0</t>
  </si>
  <si>
    <t>08 041 0055.02 Moderate No 55.32 $81,700 $45,196 $39,474 4828 39.79 1921 701 1040</t>
  </si>
  <si>
    <t>08 059 0119.51 Middle No 88.84 $100,000 $88,840 $71,806 3101 29.67 920 1067 1029</t>
  </si>
  <si>
    <t>08 031 0047.00 Moderate $80,820 $100,000 17.27 60.31 $48,750 $60,310 $48,912</t>
  </si>
  <si>
    <t>08 005 0825.00 Middle No 95.89 $100,000 $95,890 $77,500 2332 42.28 986 654 764</t>
  </si>
  <si>
    <t>08 041 0056.01 Middle No 98.55 $81,700 $80,515 $70,323 5016 18.26 916 1484 1968</t>
  </si>
  <si>
    <t>08 059 0120.22 Upper No 140.22 $100,000 $140,220 $113,333 5748 11.78 677 1708 1570</t>
  </si>
  <si>
    <t>08 031 0048.01 Middle $80,820 $100,000 8.68 98.76 $79,821 $98,760 $66,875</t>
  </si>
  <si>
    <t>08 005 0826.00 Moderate No 63.32 $100,000 $63,320 $51,183 5114 69.85 3572 750 895</t>
  </si>
  <si>
    <t>08 041 0056.02 Middle No 96.50 $81,700 $78,841 $68,854 3107 23.82 740 1036 1323</t>
  </si>
  <si>
    <t>08 059 0120.23 Middle No 113.93 $100,000 $113,930 $92,083 3293 22.78 750 1226 1292</t>
  </si>
  <si>
    <t>08 031 0050.01 Moderate $80,820 $100,000 19.18 69.59 $56,250 $69,590 $56,761</t>
  </si>
  <si>
    <t>08 005 0827.00 Middle No 87.68 $100,000 $87,680 $70,870 3490 43.81 1529 919 1203</t>
  </si>
  <si>
    <t>08 041 0057.00 Middle No 89.85 $81,700 $73,407 $64,114 6261 33.00 2066 1512 1908</t>
  </si>
  <si>
    <t>08 059 0120.24 Upper No 150.34 $100,000 $150,340 $121,506 5302 14.67 778 1764 1903</t>
  </si>
  <si>
    <t>08 031 0050.02 Low $80,820 $100,000 23.44 49.82 $40,271 $49,820 $36,096</t>
  </si>
  <si>
    <t>08 005 0828.00 Middle No 80.59 $100,000 $80,590 $65,135 4964 48.13 2389 1463 1560</t>
  </si>
  <si>
    <t>08 041 0058.00 Middle No 103.47 $81,700 $84,535 $73,828 3098 15.04 466 1018 1238</t>
  </si>
  <si>
    <t>08 059 0120.26 Middle No 102.11 $100,000 $102,110 $82,532 3571 4.59 164 1097 1687</t>
  </si>
  <si>
    <t>08 031 0051.02 Middle $80,820 $100,000 10.77 91.25 $73,750 $91,250 $62,102</t>
  </si>
  <si>
    <t>08 005 0829.00 Moderate No 75.37 $100,000 $75,370 $60,921 4650 51.98 2417 1095 1631</t>
  </si>
  <si>
    <t>08 041 0059.00 Middle No 98.13 $81,700 $80,172 $70,018 6921 33.43 2314 1878 2276</t>
  </si>
  <si>
    <t>08 059 0120.27 Upper No 135.05 $100,000 $135,050 $109,150 3131 15.33 480 958 1281</t>
  </si>
  <si>
    <t>08 031 0051.04 Moderate $80,820 $100,000 24.60 57.34 $46,346 $57,340 $38,718</t>
  </si>
  <si>
    <t>08 005 0830.00 Upper No 122.83 $100,000 $122,830 $99,276 3538 44.35 1569 1123 1181</t>
  </si>
  <si>
    <t>08 041 0060.00 Moderate No 68.84 $81,700 $56,242 $49,120 6637 45.95 3050 1313 1755</t>
  </si>
  <si>
    <t>08 059 0120.30 Upper No 120.22 $100,000 $120,220 $97,163 3963 6.48 257 1315 1668</t>
  </si>
  <si>
    <t>08 031 0052.00 Upper $80,820 $100,000 8.09 126.94 $102,594 $126,940 $82,976</t>
  </si>
  <si>
    <t>08 005 0831.00 Middle No 110.67 $100,000 $110,670 $89,447 6368 47.00 2993 1531 1752</t>
  </si>
  <si>
    <t>08 041 0061.00 Moderate No 51.87 $81,700 $42,378 $37,011 4327 63.62 2753 384 773</t>
  </si>
  <si>
    <t>08 059 0120.31 Upper No 130.27 $100,000 $130,270 $105,288 4095 17.58 720 1296 1635</t>
  </si>
  <si>
    <t>08 031 0053.00 Moderate $80,820 $100,000 13.62 64.62 $52,232 $64,620 $36,161</t>
  </si>
  <si>
    <t>08 005 0832.00 Upper No 137.93 $100,000 $137,930 $111,477 9285 36.45 3384 2479 2755</t>
  </si>
  <si>
    <t>08 041 0062.00 Moderate No 62.59 $81,700 $51,136 $44,665 6094 55.45 3379 1057 1959</t>
  </si>
  <si>
    <t>08 059 0120.32 Upper No 122.70 $100,000 $122,700 $99,167 2498 5.72 143 912 1092</t>
  </si>
  <si>
    <t>08 031 0055.02 Middle $80,820 $100,000 13.33 95.89 $77,500 $95,890 $73,587</t>
  </si>
  <si>
    <t>08 005 0833.00 Middle No 86.74 $100,000 $86,740 $70,109 4754 37.55 1785 1472 1581</t>
  </si>
  <si>
    <t>08 041 0063.01 Middle No 84.29 $81,700 $68,865 $60,142 5174 59.37 3072 1257 1653</t>
  </si>
  <si>
    <t>08 059 0120.33 Upper No 148.35 $100,000 $148,350 $119,904 2738 3.87 106 1076 1242</t>
  </si>
  <si>
    <t>08 031 0055.03 Middle $80,820 $100,000 10.29 85.30 $68,947 $85,300 $62,006</t>
  </si>
  <si>
    <t>08 005 0834.00 Middle No 87.93 $100,000 $87,930 $71,071 7134 43.08 3073 1770 2212</t>
  </si>
  <si>
    <t>08 041 0063.02 Moderate No 57.24 $81,700 $46,765 $40,846 5889 66.34 3907 379 1047</t>
  </si>
  <si>
    <t>08 059 0120.34 Upper No 208.85 $100,000 $208,850 $168,800 3718 9.44 351 1312 1396</t>
  </si>
  <si>
    <t>08 031 0067.01 Middle $80,820 $100,000 9.26 106.08 $85,735 $106,080 $61,776</t>
  </si>
  <si>
    <t>08 005 0835.00 Moderate No 72.94 $100,000 $72,940 $58,958 5821 63.82 3715 1095 1256</t>
  </si>
  <si>
    <t>08 041 0064.00 Moderate No 62.23 $81,700 $50,842 $44,405 7628 51.90 3959 1183 2279</t>
  </si>
  <si>
    <t>08 059 0120.35 Upper No 200.33 $100,000 $200,330 $161,912 5380 8.27 445 1800 1859</t>
  </si>
  <si>
    <t>08 031 0068.04 Upper $80,820 $100,000 5.02 133.46 $107,863 $133,460 $83,274</t>
  </si>
  <si>
    <t>08 005 0836.00 Moderate No 65.21 $100,000 $65,210 $52,708 3655 34.04 1244 954 1020</t>
  </si>
  <si>
    <t>08 041 0065.01 Moderate No 60.76 $81,700 $49,641 $43,355 3764 64.96 2445 897 1150</t>
  </si>
  <si>
    <t>08 059 0120.36 Upper No 163.01 $100,000 $163,010 $131,750 3900 9.85 384 1308 1369</t>
  </si>
  <si>
    <t>08 031 0068.09 Upper $80,820 $100,000 7.00 138.87 $112,241 $138,870 $53,286</t>
  </si>
  <si>
    <t>08 005 0837.00 Middle No 110.25 $100,000 $110,250 $89,107 4565 29.05 1326 1141 1427</t>
  </si>
  <si>
    <t>08 041 0065.02 Moderate No 68.63 $81,700 $56,071 $48,975 6375 61.71 3934 1525 2397</t>
  </si>
  <si>
    <t>08 059 0120.37 Middle No 114.87 $100,000 $114,870 $92,841 3277 5.77 189 1280 1520</t>
  </si>
  <si>
    <t>08 031 0068.10 Middle $80,820 $100,000 3.29 87.77 $70,938 $87,770 $65,504</t>
  </si>
  <si>
    <t>08 005 0838.00 Middle No 81.86 $100,000 $81,860 $66,161 3029 43.31 1312 916 982</t>
  </si>
  <si>
    <t>08 041 0066.00 Middle No 92.77 $81,700 $75,793 $66,196 2541 9.76 248 843 1211</t>
  </si>
  <si>
    <t>08 059 0120.38 Middle No 96.40 $100,000 $96,400 $77,917 3587 18.48 663 1148 1223</t>
  </si>
  <si>
    <t>08 031 0068.11 Middle $80,820 $100,000 7.00 89.87 $72,639 $89,870 $60,069</t>
  </si>
  <si>
    <t>08 005 0839.00 Middle No 92.33 $100,000 $92,330 $74,625 2914 25.91 755 904 790</t>
  </si>
  <si>
    <t>08 041 0067.00 Middle No 104.42 $81,700 $85,311 $74,511 5850 11.52 674 1616 3038</t>
  </si>
  <si>
    <t>08 059 0120.39 Middle No 99.93 $100,000 $99,930 $80,769 5563 25.17 1400 1579 1875</t>
  </si>
  <si>
    <t>08 031 0068.12 Middle $80,820 $100,000 5.73 107.00 $86,483 $107,000 $54,526</t>
  </si>
  <si>
    <t>08 005 0840.00 Middle No 100.32 $100,000 $100,320 $81,086 2453 27.40 672 603 774</t>
  </si>
  <si>
    <t>08 041 0068.01 Middle No 90.17 $81,700 $73,669 $64,338 4346 18.64 810 960 1440</t>
  </si>
  <si>
    <t>08 059 0120.41 Upper No 127.18 $100,000 $127,180 $102,787 5841 26.83 1567 1803 2121</t>
  </si>
  <si>
    <t>08 031 0068.13 Low $80,820 $100,000 17.38 46.73 $37,771 $46,730 $40,445</t>
  </si>
  <si>
    <t>08 005 0841.00 Middle No 102.35 $100,000 $102,350 $82,727 4393 42.23 1855 1055 1187</t>
  </si>
  <si>
    <t>08 041 0068.02 Upper No 132.00 $81,700 $107,844 $94,188 3837 26.92 1033 1038 1422</t>
  </si>
  <si>
    <t>08 059 0120.42 Middle No 117.44 $100,000 $117,440 $94,923 3983 17.52 698 1243 1384</t>
  </si>
  <si>
    <t>08 031 0068.14 Moderate $80,820 $100,000 14.27 65.66 $53,071 $65,660 $48,600</t>
  </si>
  <si>
    <t>08 005 0842.00 Middle No 82.51 $100,000 $82,510 $66,691 4010 42.69 1712 970 1211</t>
  </si>
  <si>
    <t>08 041 0069.01 Upper No 133.33 $81,700 $108,931 $95,137 5525 22.30 1232 1401 1739</t>
  </si>
  <si>
    <t>08 059 0120.43 Upper No 126.13 $100,000 $126,130 $101,944 5457 15.36 838 1764 1719</t>
  </si>
  <si>
    <t>08 031 0069.01 Low $80,820 $100,000 18.40 42.37 $34,248 $42,370 $31,449</t>
  </si>
  <si>
    <t>08 005 0843.00 Middle No 92.53 $100,000 $92,530 $74,783 3291 37.98 1250 871 1204</t>
  </si>
  <si>
    <t>08 041 0069.02 Middle No 111.48 $81,700 $91,079 $79,545 5290 19.92 1054 1149 1429</t>
  </si>
  <si>
    <t>08 059 0120.44 Upper No 147.25 $100,000 $147,250 $119,015 3842 18.77 721 851 970</t>
  </si>
  <si>
    <t>08 031 0070.06 Low $80,820 $100,000 19.96 39.30 $31,766 $39,300 $31,386</t>
  </si>
  <si>
    <t>08 005 0844.00 Middle No 85.19 $100,000 $85,190 $68,854 3020 44.21 1335 773 1070</t>
  </si>
  <si>
    <t>08 041 0070.00 Upper No 170.33 $81,700 $139,160 $121,538 4124 17.60 726 1061 1335</t>
  </si>
  <si>
    <t>08 059 0120.45 Middle No 113.29 $100,000 $113,290 $91,563 5944 13.09 778 2078 2115</t>
  </si>
  <si>
    <t>08 031 0070.13 Moderate $80,820 $100,000 7.40 68.86 $55,658 $68,860 $56,940</t>
  </si>
  <si>
    <t>08 005 0845.00 Middle No 81.83 $100,000 $81,830 $66,136 2801 50.41 1412 348 417</t>
  </si>
  <si>
    <t>08 041 0071.01 Upper No 174.68 $81,700 $142,714 $124,643 6757 31.40 2122 1458 1678</t>
  </si>
  <si>
    <t>08 059 0120.46 Middle No 99.59 $100,000 $99,590 $80,491 2112 21.92 463 784 837</t>
  </si>
  <si>
    <t>08 031 0070.37 Low $80,820 $100,000 31.16 43.52 $35,179 $43,520 $32,832</t>
  </si>
  <si>
    <t>08 005 0846.00 Moderate No 76.27 $100,000 $76,270 $61,646 5581 42.54 2374 1096 1583</t>
  </si>
  <si>
    <t>08 041 0071.02 Upper No 186.17 $81,700 $152,101 $132,841 9209 22.96 2114 2460 2909</t>
  </si>
  <si>
    <t>08 059 0120.47 Middle No 89.16 $100,000 $89,160 $72,067 4158 21.93 912 1214 1308</t>
  </si>
  <si>
    <t>08 031 0070.88 Middle $80,820 $100,000 15.18 88.39 $71,439 $88,390 $58,864</t>
  </si>
  <si>
    <t>08 005 0847.00 Middle No 100.65 $100,000 $100,650 $81,349 4858 35.73 1736 1288 1663</t>
  </si>
  <si>
    <t>08 041 0072.01 Upper No 177.01 $81,700 $144,617 $126,303 7347 20.33 1494 1694 1971</t>
  </si>
  <si>
    <t>08 059 0120.48 Middle No 110.29 $100,000 $110,290 $89,141 2332 13.04 304 775 879</t>
  </si>
  <si>
    <t>08 031 0070.89 Low $80,820 $100,000 12.82 43.15 $34,881 $43,150 $27,719</t>
  </si>
  <si>
    <t>08 005 0848.00 Middle No 85.67 $100,000 $85,670 $69,245 3683 29.11 1072 982 1181</t>
  </si>
  <si>
    <t>08 041 0072.02 Upper No 162.13 $81,700 $132,460 $115,687 9140 15.40 1408 2714 3113</t>
  </si>
  <si>
    <t>08 059 0120.49 Upper No 157.92 $100,000 $157,920 $127,632 3700 22.30 825 1262 1401</t>
  </si>
  <si>
    <t>08 031 0083.04 Moderate $80,820 $100,000 23.81 56.63 $45,776 $56,630 $42,017</t>
  </si>
  <si>
    <t>08 005 0849.00 Upper No 196.42 $100,000 $196,420 $158,750 3342 21.18 708 1005 1053</t>
  </si>
  <si>
    <t>08 041 0073.00 Upper No 180.94 $81,700 $147,828 $129,107 9647 15.66 1511 2887 3399</t>
  </si>
  <si>
    <t>08 059 0120.50 Upper No 145.57 $100,000 $145,570 $117,652 3949 21.78 860 884 1042</t>
  </si>
  <si>
    <t>08 031 0083.05 Moderate $80,820 $100,000 22.25 52.53 $42,457 $52,530 $46,149</t>
  </si>
  <si>
    <t>08 005 0850.00 Upper No 147.31 $100,000 $147,310 $119,063 1750 35.60 623 427 461</t>
  </si>
  <si>
    <t>08 041 0074.00 Upper No 203.58 $81,700 $166,325 $145,260 8546 8.41 719 2699 2918</t>
  </si>
  <si>
    <t>08 059 0120.51 Upper No 131.18 $100,000 $131,180 $106,023 3584 7.59 272 1257 1289</t>
  </si>
  <si>
    <t>08 031 0083.06 Low $80,820 $100,000 32.64 47.30 $38,229 $47,300 $38,750</t>
  </si>
  <si>
    <t>08 005 0851.00 Upper No 170.93 $100,000 $170,930 $138,151 7064 31.36 2215 1792 1981</t>
  </si>
  <si>
    <t>08 041 0075.00 Upper No 172.44 $81,700 $140,883 $123,042 7927 6.98 553 2696 2928</t>
  </si>
  <si>
    <t>08 059 0120.52 Middle No 93.72 $100,000 $93,720 $75,746 5300 13.60 721 1704 2003</t>
  </si>
  <si>
    <t>08 031 0083.12 Moderate $80,820 $100,000 28.19 51.16 $41,350 $51,160 $41,898</t>
  </si>
  <si>
    <t>08 005 0852.00 Upper No 180.95 $100,000 $180,950 $146,250 2917 17.24 503 889 930</t>
  </si>
  <si>
    <t>08 041 0076.01 Upper No 129.32 $81,700 $105,654 $92,278 6631 19.39 1286 2231 2417</t>
  </si>
  <si>
    <t>08 059 0120.53 Upper No 123.50 $100,000 $123,500 $99,813 4053 22.85 926 1401 1463</t>
  </si>
  <si>
    <t>08 031 0083.86 Moderate $80,820 $100,000 17.13 63.56 $51,372 $63,560 $51,325</t>
  </si>
  <si>
    <t>08 005 0853.00 Upper No 149.68 $100,000 $149,680 $120,972 2395 23.80 570 619 707</t>
  </si>
  <si>
    <t>08 041 0076.02 Upper No 133.14 $81,700 $108,775 $95,000 3306 15.15 501 1154 1328</t>
  </si>
  <si>
    <t>08 059 0120.54 Upper No 130.36 $100,000 $130,360 $105,365 4226 14.06 594 1324 1399</t>
  </si>
  <si>
    <t>08 031 0083.87 Moderate $80,820 $100,000 24.56 58.13 $46,984 $58,130 $56,458</t>
  </si>
  <si>
    <t>08 005 0854.00 Upper No 130.64 $100,000 $130,640 $105,586 4569 30.79 1407 1249 1446</t>
  </si>
  <si>
    <t>08 041 0077.00 Upper No 123.13 $81,700 $100,597 $87,857 5643 17.31 977 1484 2027</t>
  </si>
  <si>
    <t>08 059 0120.55 Middle No 119.66 $100,000 $119,660 $96,711 3577 14.82 530 1304 1361</t>
  </si>
  <si>
    <t>08 031 0083.88 Moderate $80,820 $100,000 5.29 70.08 $56,639 $70,080 $56,954</t>
  </si>
  <si>
    <t>08 005 0855.00 Upper No 131.26 $100,000 $131,260 $106,085 5370 25.05 1345 1565 1782</t>
  </si>
  <si>
    <t>08 041 0078.00 Middle No 100.97 $81,700 $82,492 $72,045 4964 17.91 889 889 1303</t>
  </si>
  <si>
    <t>08 059 0120.57 Upper No 134.68 $100,000 $134,680 $108,854 5961 13.87 827 1975 1812</t>
  </si>
  <si>
    <t>08 031 0083.89 Middle $80,820 $100,000 4.87 110.02 $88,920 $110,020 $85,568</t>
  </si>
  <si>
    <t>08 005 0856.00 Upper No 152.39 $100,000 $152,390 $123,162 3469 32.86 1140 973 1021</t>
  </si>
  <si>
    <t>08 041 0079.00 Upper No 158.21 $81,700 $129,258 $112,885 2414 11.81 285 1005 1327</t>
  </si>
  <si>
    <t>08 059 0120.58 Upper No 130.54 $100,000 $130,540 $105,509 3983 6.85 273 1374 2008</t>
  </si>
  <si>
    <t>08 031 0083.90 Moderate $80,820 $100,000 15.27 73.51 $59,414 $73,510 $59,831</t>
  </si>
  <si>
    <t>08 005 0857.00 Middle No 82.61 $100,000 $82,610 $66,769 4269 36.59 1562 1101 1530</t>
  </si>
  <si>
    <t>08 041 0080.00 Moderate No 72.29 $81,700 $59,061 $51,581 4206 24.18 1017 969 1496</t>
  </si>
  <si>
    <t>08 059 0120.59 Upper No 127.26 $100,000 $127,260 $102,857 3312 9.78 324 772 1180</t>
  </si>
  <si>
    <t>08 031 0083.91 Middle $80,820 $100,000 5.71 89.96 $72,712 $89,960 $73,101</t>
  </si>
  <si>
    <t>08 005 0858.00 Middle No 103.79 $100,000 $103,790 $83,889 1686 18.92 319 493 555</t>
  </si>
  <si>
    <t>08 059 0120.60 Middle No 93.59 $100,000 $93,590 $75,644 3135 14.83 465 1149 1148</t>
  </si>
  <si>
    <t>08 031 0119.02 Middle $80,820 $100,000 9.95 91.36 $73,841 $91,360 $61,458</t>
  </si>
  <si>
    <t>08 005 0859.00 Upper No 121.28 $100,000 $121,280 $98,026 3874 41.58 1611 1097 1199</t>
  </si>
  <si>
    <t>08 059 0158.00 Middle No 86.40 $100,000 $86,400 $69,829 3657 21.30 779 830 949</t>
  </si>
  <si>
    <t>08 031 0119.03 Moderate $80,820 $100,000 9.45 79.04 $63,882 $79,040 $56,595</t>
  </si>
  <si>
    <t>08 005 0860.00 Middle No 111.67 $100,000 $111,670 $90,259 8009 36.07 2889 1862 2306</t>
  </si>
  <si>
    <t>08 059 0159.00 Middle No 83.30 $100,000 $83,300 $67,328 3577 29.58 1058 473 641</t>
  </si>
  <si>
    <t>08 031 0120.01 Upper $80,820 $100,000 11.48 136.20 $110,083 $136,200 $71,406</t>
  </si>
  <si>
    <t>08 005 0861.00 Middle No 115.29 $100,000 $115,290 $93,182 4924 37.21 1832 1420 1567</t>
  </si>
  <si>
    <t>08 059 0603.00 Upper No 133.49 $100,000 $133,490 $107,888 4505 18.69 842 1434 1638</t>
  </si>
  <si>
    <t>08 031 0120.10 Middle $80,820 $100,000 4.87 106.09 $85,750 $106,090 $61,694</t>
  </si>
  <si>
    <t>08 005 0862.00 Upper No 121.09 $100,000 $121,090 $97,872 6255 24.73 1547 1669 1918</t>
  </si>
  <si>
    <t>08 059 0604.00 Middle No 107.58 $100,000 $107,580 $86,949 3802 16.78 638 1046 1228</t>
  </si>
  <si>
    <t>08 031 0120.14 Middle $80,820 $100,000 7.47 89.30 $72,180 $89,300 $57,182</t>
  </si>
  <si>
    <t>08 005 0863.00 Middle No 86.00 $100,000 $86,000 $69,507 4215 36.61 1543 810 888</t>
  </si>
  <si>
    <t>08 059 0605.00 Upper No 152.70 $100,000 $152,700 $123,417 4999 22.56 1128 1296 1537</t>
  </si>
  <si>
    <t>08 031 0153.00 Moderate $80,820 $100,000 13.48 74.85 $60,500 $74,850 $42,231</t>
  </si>
  <si>
    <t>08 005 0864.00 Upper No 171.25 $100,000 $171,250 $138,409 2205 17.14 378 738 748</t>
  </si>
  <si>
    <t>08 059 9800.00 Unknown No 0.00 $100,000 $0 $0 0 0.00 0 0 0</t>
  </si>
  <si>
    <t>08 031 0154.00 Middle $80,820 $100,000 13.46 101.96 $82,411 $101,960 $56,691</t>
  </si>
  <si>
    <t>08 005 0865.00 Middle No 118.39 $100,000 $118,390 $95,685 5170 26.40 1365 1276 1280</t>
  </si>
  <si>
    <t>08 059 9804.00 Unknown No 0.00 $100,000 $0 $0 1290 42.17 544 0 0</t>
  </si>
  <si>
    <t>08 031 0155.00 Moderate $80,820 $100,000 16.37 50.97 $41,201 $50,970 $38,080</t>
  </si>
  <si>
    <t>08 005 0866.00 Upper No 122.68 $100,000 $122,680 $99,152 5292 8.96 474 1673 1838</t>
  </si>
  <si>
    <t>08 031 0156.00 Low $80,820 $100,000 44.83 34.05 $27,525 $34,050 $26,173</t>
  </si>
  <si>
    <t>08 005 0867.00 Upper No 175.75 $100,000 $175,750 $142,043 3950 17.54 693 1169 1234</t>
  </si>
  <si>
    <t>08 031 0157.00 Moderate $80,820 $100,000 18.83 64.48 $52,120 $64,480 $41,650</t>
  </si>
  <si>
    <t>08 005 0868.00 Moderate No 64.44 $100,000 $64,440 $52,083 6211 49.32 3063 1147 1352</t>
  </si>
  <si>
    <t>08 031 9800.00 Moderate $80,820 $100,000 18.68 74.71 $60,385 $74,710 $45,125</t>
  </si>
  <si>
    <t>08 005 0869.00 Moderate No 54.55 $100,000 $54,550 $44,095 3039 58.60 1781 200 305</t>
  </si>
  <si>
    <t>08 031 9801.00 Unknown $80,820 $100,000 0.00 0.00 $0 $0 $0</t>
  </si>
  <si>
    <t>08 005 0870.00 Moderate No 55.18 $100,000 $55,180 $44,601 5185 59.34 3077 292 512</t>
  </si>
  <si>
    <t>08 005 0871.00 Moderate No 53.49 $100,000 $53,490 $43,235 2630 53.08 1396 457 633</t>
  </si>
  <si>
    <t>08 005 0872.00 Middle No 96.10 $100,000 $96,100 $77,669 4289 42.11 1806 726 739</t>
  </si>
  <si>
    <t>08 005 0873.00 Moderate No 50.22 $100,000 $50,220 $40,588 8163 62.50 5102 402 419</t>
  </si>
  <si>
    <t>For Establishments with 0 to 99 Employees</t>
  </si>
  <si>
    <t>CO Census Tracts</t>
  </si>
  <si>
    <t>CO Metro LI Tracts</t>
  </si>
  <si>
    <t>Tranche</t>
  </si>
  <si>
    <t>"x" amount for D and U-S</t>
  </si>
  <si>
    <t>"x" amount for Metro Low Income Tract</t>
  </si>
  <si>
    <t>$ Allocated to Minority Pop.</t>
  </si>
  <si>
    <t>% tranche $ for Metro LI Tracts</t>
  </si>
  <si>
    <t>of CO tracts</t>
  </si>
  <si>
    <t>Allocate %:</t>
  </si>
  <si>
    <t>for Geo. Distr.</t>
  </si>
  <si>
    <t>Use Goal seek to set to Q4 amount to $xM Tranche size by changing I3 "Allocate %"</t>
  </si>
  <si>
    <t>Population</t>
  </si>
  <si>
    <t>% of State Population</t>
  </si>
  <si>
    <t>Minority as a % of County Population*</t>
  </si>
  <si>
    <t>Metro Low Income Tracts</t>
  </si>
  <si>
    <t>DISTRESSED</t>
  </si>
  <si>
    <t>UNDER-SERVED</t>
  </si>
  <si>
    <t>NUMBER OF ESTABLISHMENTS</t>
  </si>
  <si>
    <t>% OF ESTABLISHMENTS</t>
  </si>
  <si>
    <t>Share of Tranche (% of Establishments)</t>
  </si>
  <si>
    <t>% OF EMPLOYMENT</t>
  </si>
  <si>
    <t>% OF ANNUAL PAYROLL</t>
  </si>
  <si>
    <t>General Pool</t>
  </si>
  <si>
    <t>Distressed/Underserved* ("x" remaining)</t>
  </si>
  <si>
    <t>County has a Metro Low Income Tract</t>
  </si>
  <si>
    <t>Metro Low Income Tract?</t>
  </si>
  <si>
    <t>Total Allocated</t>
  </si>
  <si>
    <t>* from MAP tab</t>
  </si>
  <si>
    <t>*If either Distressed or Underserved, then split the remaining x amount.</t>
  </si>
  <si>
    <t>% of Estab.</t>
  </si>
  <si>
    <t>Census Tract Definition:</t>
  </si>
  <si>
    <t># of Metro LMI Tracts</t>
  </si>
  <si>
    <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</si>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</sst>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_(&quot;$&quot;* #,##0_);_(&quot;$&quot;* \(#,##0\);_(&quot;$&quot;* &quot;-&quot;??_);_(@_)"/>
    <numFmt numFmtId="165" formatCode="0.0%"/>
  </numFmts>
  <fonts count="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4"/>
      <color rgb="FF4C4C4C"/>
      <name val="Avenir Next"/>
    </font>
    <font>
      <b/>
      <sz val="11"/>
      <color rgb="FF0070C0"/>
      <name val="Calibri"/>
      <family val="2"/>
      <scheme val="minor"/>
    </font>
    <font>
      <sz val="11"/>
      <name val="Calibri"/>
      <family val="2"/>
      <scheme val="minor"/>
    </font>
    <font>
      <b/>
      <sz val="11"/>
      <color theme="0" tint="-0.499984740745262"/>
      <name val="Calibri"/>
      <family val="2"/>
      <scheme val="minor"/>
    </font>
    <font>
      <sz val="11"/>
      <color rgb="FF4C4C4C"/>
      <name val="Avenir Next"/>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6" tint="0.59999389629810485"/>
        <bgColor theme="4" tint="0.79998168889431442"/>
      </patternFill>
    </fill>
    <fill>
      <patternFill patternType="solid">
        <fgColor rgb="FF00B0F0"/>
        <bgColor indexed="64"/>
      </patternFill>
    </fill>
  </fills>
  <borders count="17">
    <border>
      <left/>
      <right/>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theme="4" tint="0.39997558519241921"/>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53">
    <xf numFmtId="0" fontId="0" fillId="0" borderId="0" xfId="0"/>
    <xf numFmtId="0" fontId="0" fillId="0" borderId="0" xfId="0" applyAlignment="1">
      <alignment horizontal="right"/>
    </xf>
    <xf numFmtId="164" fontId="0" fillId="0" borderId="0" xfId="0" applyNumberFormat="1"/>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left"/>
    </xf>
    <xf numFmtId="0" fontId="2" fillId="2" borderId="2" xfId="0" applyFont="1" applyFill="1" applyBorder="1" applyAlignment="1">
      <alignment horizontal="left"/>
    </xf>
    <xf numFmtId="164" fontId="0" fillId="0" borderId="3" xfId="0" applyNumberFormat="1" applyBorder="1"/>
    <xf numFmtId="0" fontId="3" fillId="0" borderId="0" xfId="3"/>
    <xf numFmtId="0" fontId="0" fillId="0" borderId="0" xfId="0" applyAlignment="1">
      <alignment horizontal="center"/>
    </xf>
    <xf numFmtId="0" fontId="4" fillId="0" borderId="0" xfId="0" applyFont="1"/>
    <xf numFmtId="0" fontId="2" fillId="4" borderId="4" xfId="0" applyFont="1" applyFill="1" applyBorder="1" applyAlignment="1">
      <alignment horizontal="center" vertical="center" wrapText="1"/>
    </xf>
    <xf numFmtId="0" fontId="0" fillId="0" borderId="0" xfId="0" applyAlignment="1">
      <alignment vertical="center"/>
    </xf>
    <xf numFmtId="9" fontId="0" fillId="0" borderId="0" xfId="2" applyFont="1" applyAlignment="1">
      <alignment horizontal="center"/>
    </xf>
    <xf numFmtId="3" fontId="0" fillId="0" borderId="0" xfId="0" applyNumberFormat="1" applyAlignment="1">
      <alignment horizontal="center"/>
    </xf>
    <xf numFmtId="164" fontId="5" fillId="0" borderId="5" xfId="1" applyNumberFormat="1" applyFont="1" applyBorder="1" applyAlignment="1">
      <alignment vertical="center"/>
    </xf>
    <xf numFmtId="0" fontId="0" fillId="0" borderId="6" xfId="0"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9" fontId="0" fillId="0" borderId="0" xfId="2" applyFont="1" applyAlignment="1">
      <alignment vertical="center"/>
    </xf>
    <xf numFmtId="0" fontId="0" fillId="0" borderId="0" xfId="0" applyFill="1" applyBorder="1" applyAlignment="1">
      <alignment horizontal="left" vertical="center"/>
    </xf>
    <xf numFmtId="165" fontId="5" fillId="0" borderId="5" xfId="2" applyNumberFormat="1" applyFont="1" applyBorder="1" applyAlignment="1">
      <alignment horizontal="center" vertical="center"/>
    </xf>
    <xf numFmtId="164" fontId="6" fillId="0" borderId="5" xfId="1" applyNumberFormat="1" applyFont="1" applyBorder="1"/>
    <xf numFmtId="3" fontId="5" fillId="0" borderId="9" xfId="1" applyNumberFormat="1" applyFont="1" applyBorder="1" applyAlignment="1">
      <alignment horizontal="center" vertical="center"/>
    </xf>
    <xf numFmtId="5" fontId="5" fillId="0" borderId="10" xfId="1" applyNumberFormat="1" applyFont="1" applyBorder="1" applyAlignment="1">
      <alignment horizontal="center" vertical="center"/>
    </xf>
    <xf numFmtId="10" fontId="0" fillId="5" borderId="0" xfId="2" applyNumberFormat="1" applyFont="1" applyFill="1" applyAlignment="1">
      <alignment horizontal="center"/>
    </xf>
    <xf numFmtId="3" fontId="0" fillId="0" borderId="11" xfId="0" applyNumberFormat="1" applyBorder="1" applyAlignment="1">
      <alignment horizontal="center" vertical="center"/>
    </xf>
    <xf numFmtId="164" fontId="5" fillId="0" borderId="0" xfId="1" applyNumberFormat="1" applyFont="1" applyBorder="1" applyAlignment="1">
      <alignment vertical="center"/>
    </xf>
    <xf numFmtId="0" fontId="7" fillId="4"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10" fontId="0" fillId="0" borderId="0" xfId="2" applyNumberFormat="1" applyFont="1" applyAlignment="1">
      <alignment horizontal="center"/>
    </xf>
    <xf numFmtId="0" fontId="0" fillId="5" borderId="0" xfId="0" applyFill="1" applyAlignment="1">
      <alignment horizontal="center"/>
    </xf>
    <xf numFmtId="10" fontId="0" fillId="0" borderId="14" xfId="0" applyNumberFormat="1" applyBorder="1" applyAlignment="1">
      <alignment horizontal="center"/>
    </xf>
    <xf numFmtId="164" fontId="0" fillId="0" borderId="15" xfId="1" applyNumberFormat="1" applyFont="1" applyBorder="1" applyAlignment="1">
      <alignment horizontal="center"/>
    </xf>
    <xf numFmtId="10" fontId="0" fillId="0" borderId="0" xfId="0" applyNumberFormat="1" applyAlignment="1">
      <alignment horizontal="center"/>
    </xf>
    <xf numFmtId="9" fontId="0" fillId="0" borderId="0" xfId="2" applyFont="1" applyBorder="1" applyAlignment="1">
      <alignment horizontal="center"/>
    </xf>
    <xf numFmtId="164" fontId="0" fillId="0" borderId="0" xfId="0" applyNumberFormat="1" applyBorder="1"/>
    <xf numFmtId="0" fontId="0" fillId="0" borderId="0" xfId="0" applyBorder="1" applyAlignment="1">
      <alignment horizontal="left"/>
    </xf>
    <xf numFmtId="10" fontId="0" fillId="0" borderId="0" xfId="2" applyNumberFormat="1"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10" fontId="0" fillId="0" borderId="0" xfId="0" applyNumberFormat="1" applyBorder="1" applyAlignment="1">
      <alignment horizontal="center"/>
    </xf>
    <xf numFmtId="10" fontId="2" fillId="2" borderId="2" xfId="0" applyNumberFormat="1" applyFont="1" applyFill="1" applyBorder="1" applyAlignment="1">
      <alignment horizontal="center"/>
    </xf>
    <xf numFmtId="3" fontId="2" fillId="2" borderId="2" xfId="0" applyNumberFormat="1" applyFont="1" applyFill="1" applyBorder="1" applyAlignment="1">
      <alignment horizontal="center"/>
    </xf>
    <xf numFmtId="10" fontId="2" fillId="2" borderId="16" xfId="0" applyNumberFormat="1" applyFont="1" applyFill="1" applyBorder="1" applyAlignment="1">
      <alignment horizontal="center"/>
    </xf>
    <xf numFmtId="9" fontId="0" fillId="0" borderId="3" xfId="2" applyFont="1" applyBorder="1" applyAlignment="1">
      <alignment horizontal="center"/>
    </xf>
    <xf numFmtId="10" fontId="0" fillId="0" borderId="0" xfId="2" applyNumberFormat="1" applyFont="1" applyAlignment="1">
      <alignment horizontal="left"/>
    </xf>
    <xf numFmtId="0" fontId="0" fillId="0" borderId="0" xfId="0" applyBorder="1"/>
    <xf numFmtId="9" fontId="0" fillId="0" borderId="0" xfId="2" applyFont="1"/>
    <xf numFmtId="0" fontId="0" fillId="0" borderId="4" xfId="0"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cdphe.opendata.arcgis.com/datasets/colorado-census-tract-bounda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topLeftCell="A16" workbookViewId="0"/>
  </sheetViews>
  <sheetFormatPr defaultRowHeight="15" outlineLevelCol="1"/>
  <cols>
    <col min="1" max="1" width="14.85546875" customWidth="1"/>
    <col min="2" max="2" width="13.7109375" style="9" customWidth="1"/>
    <col min="3" max="3" width="20.85546875" customWidth="1"/>
    <col min="5" max="5" width="9.140625" hidden="1" customWidth="1" outlineLevel="1"/>
    <col min="6" max="6" width="70.5703125" hidden="1" customWidth="1" outlineLevel="1"/>
    <col min="7" max="7" width="9.140625" hidden="1" customWidth="1" outlineLevel="1"/>
    <col min="8" max="8" width="76.5703125" hidden="1" customWidth="1" outlineLevel="1"/>
    <col min="9" max="9" width="9.140625" hidden="1" customWidth="1" outlineLevel="1"/>
    <col min="10" max="10" width="77.5703125" hidden="1" customWidth="1" outlineLevel="1"/>
    <col min="11" max="11" width="9.140625" hidden="1" customWidth="1" outlineLevel="1"/>
    <col min="12" max="12" width="77.28515625" hidden="1" customWidth="1" outlineLevel="1"/>
    <col min="13" max="13" width="9.140625" hidden="1" customWidth="1" outlineLevel="1"/>
    <col min="14" max="14" width="77.5703125" hidden="1" customWidth="1" outlineLevel="1"/>
    <col min="15" max="15" width="9.140625" hidden="1" customWidth="1" outlineLevel="1"/>
    <col min="16" max="16" width="76.5703125" hidden="1" customWidth="1" outlineLevel="1"/>
    <col min="17" max="17" width="9.140625" hidden="1" customWidth="1" outlineLevel="1"/>
    <col min="18" max="18" width="76.5703125" hidden="1" customWidth="1" outlineLevel="1"/>
    <col min="19" max="19" width="9.140625" hidden="1" customWidth="1" outlineLevel="1"/>
    <col min="20" max="20" width="78.28515625" hidden="1" customWidth="1" outlineLevel="1"/>
    <col min="21" max="21" width="9.140625" hidden="1" customWidth="1" outlineLevel="1"/>
    <col min="22" max="22" width="77.140625" hidden="1" customWidth="1" outlineLevel="1"/>
    <col min="23" max="23" width="9.140625" collapsed="1"/>
  </cols>
  <sheetData>
    <row r="1" spans="1:22">
      <c r="A1" s="8" t="s">
        <v>68</v>
      </c>
    </row>
    <row r="2" spans="1:22" ht="18">
      <c r="A2" t="s">
        <v>1045</v>
      </c>
      <c r="C2" s="10"/>
    </row>
    <row r="3" spans="1:22" ht="120" customHeight="1">
      <c r="A3" s="52" t="s">
        <v>69</v>
      </c>
      <c r="B3" s="52"/>
      <c r="C3" s="52"/>
      <c r="D3" s="52"/>
    </row>
    <row r="4" spans="1:22">
      <c r="F4" t="s">
        <v>70</v>
      </c>
      <c r="H4" t="s">
        <v>71</v>
      </c>
      <c r="J4" t="s">
        <v>71</v>
      </c>
      <c r="L4" t="s">
        <v>71</v>
      </c>
      <c r="N4" t="s">
        <v>71</v>
      </c>
      <c r="P4" t="s">
        <v>71</v>
      </c>
      <c r="R4" t="s">
        <v>71</v>
      </c>
      <c r="T4" t="s">
        <v>71</v>
      </c>
      <c r="V4" t="s">
        <v>71</v>
      </c>
    </row>
    <row r="5" spans="1:22" ht="15.75" thickBot="1">
      <c r="B5" s="9">
        <f>SUM(B7:B70)</f>
        <v>76</v>
      </c>
      <c r="E5" t="s">
        <v>72</v>
      </c>
      <c r="F5" t="s">
        <v>73</v>
      </c>
      <c r="G5" t="s">
        <v>72</v>
      </c>
      <c r="H5" t="s">
        <v>73</v>
      </c>
      <c r="I5" t="s">
        <v>72</v>
      </c>
      <c r="J5" t="s">
        <v>73</v>
      </c>
      <c r="K5" t="s">
        <v>72</v>
      </c>
      <c r="L5" t="s">
        <v>73</v>
      </c>
      <c r="M5" t="s">
        <v>72</v>
      </c>
      <c r="N5" t="s">
        <v>73</v>
      </c>
      <c r="O5" t="s">
        <v>72</v>
      </c>
      <c r="P5" t="s">
        <v>73</v>
      </c>
      <c r="Q5" t="s">
        <v>72</v>
      </c>
      <c r="R5" t="s">
        <v>73</v>
      </c>
      <c r="S5" t="s">
        <v>72</v>
      </c>
      <c r="T5" t="s">
        <v>73</v>
      </c>
      <c r="V5" t="s">
        <v>73</v>
      </c>
    </row>
    <row r="6" spans="1:22" ht="45.75" thickBot="1">
      <c r="A6" s="51" t="s">
        <v>1</v>
      </c>
      <c r="B6" s="50" t="s">
        <v>1046</v>
      </c>
      <c r="C6" s="11" t="s">
        <v>74</v>
      </c>
      <c r="E6" s="3">
        <f>COUNTIF(E7:E187,"TRUE")</f>
        <v>26</v>
      </c>
      <c r="F6" s="12" t="s">
        <v>75</v>
      </c>
      <c r="G6" s="3">
        <f>COUNTIF(G7:G183,"TRUE")</f>
        <v>11</v>
      </c>
      <c r="H6" t="s">
        <v>76</v>
      </c>
      <c r="I6" s="3">
        <f>COUNTIF(I7:I187,"TRUE")</f>
        <v>12</v>
      </c>
      <c r="J6" t="s">
        <v>77</v>
      </c>
      <c r="K6" s="3">
        <f>COUNTIF(K7:K187,"TRUE")</f>
        <v>7</v>
      </c>
      <c r="L6" t="s">
        <v>78</v>
      </c>
      <c r="M6" s="3">
        <f>COUNTIF(M7:M187,"TRUE")</f>
        <v>2</v>
      </c>
      <c r="N6" t="s">
        <v>79</v>
      </c>
      <c r="O6" s="3">
        <f>COUNTIF(O7:O187,"TRUE")</f>
        <v>7</v>
      </c>
      <c r="P6" t="s">
        <v>80</v>
      </c>
      <c r="Q6" s="3">
        <f>COUNTIF(Q7:Q187,"TRUE")</f>
        <v>3</v>
      </c>
      <c r="R6" t="s">
        <v>81</v>
      </c>
      <c r="S6" s="3">
        <f>COUNTIF(S7:S187,"TRUE")</f>
        <v>5</v>
      </c>
      <c r="T6" t="s">
        <v>82</v>
      </c>
      <c r="U6" s="3">
        <f>COUNTIF(U7:U187,"TRUE")</f>
        <v>3</v>
      </c>
      <c r="V6" t="s">
        <v>83</v>
      </c>
    </row>
    <row r="7" spans="1:22">
      <c r="A7" s="5" t="s">
        <v>3</v>
      </c>
      <c r="B7" s="9">
        <f>E6</f>
        <v>26</v>
      </c>
      <c r="C7" s="13">
        <v>0.18295492857953743</v>
      </c>
      <c r="E7" t="b">
        <f t="shared" ref="E7:E70" si="0">ISNUMBER(SEARCH($E$5,F7))</f>
        <v>0</v>
      </c>
      <c r="F7" t="s">
        <v>84</v>
      </c>
      <c r="G7" t="b">
        <f t="shared" ref="G7:G70" si="1">ISNUMBER(SEARCH($E$5,H7))</f>
        <v>1</v>
      </c>
      <c r="H7" t="s">
        <v>85</v>
      </c>
      <c r="I7" t="b">
        <f>ISNUMBER(SEARCH($E$5,J7))</f>
        <v>0</v>
      </c>
      <c r="J7" t="s">
        <v>86</v>
      </c>
      <c r="K7" t="b">
        <f>ISNUMBER(SEARCH($E$5,L7))</f>
        <v>0</v>
      </c>
      <c r="L7" t="s">
        <v>86</v>
      </c>
      <c r="M7" t="b">
        <f>ISNUMBER(SEARCH($E$5,N7))</f>
        <v>0</v>
      </c>
      <c r="N7" t="s">
        <v>86</v>
      </c>
      <c r="O7" t="b">
        <f t="shared" ref="O7:Q70" si="2">ISNUMBER(SEARCH($E$5,P7))</f>
        <v>0</v>
      </c>
      <c r="P7" t="s">
        <v>86</v>
      </c>
      <c r="Q7" t="b">
        <f t="shared" si="2"/>
        <v>0</v>
      </c>
      <c r="R7" t="s">
        <v>86</v>
      </c>
      <c r="S7" t="b">
        <f t="shared" ref="S7:U22" si="3">ISNUMBER(SEARCH($E$5,T7))</f>
        <v>0</v>
      </c>
      <c r="T7" t="s">
        <v>86</v>
      </c>
      <c r="U7" t="b">
        <f t="shared" si="3"/>
        <v>0</v>
      </c>
      <c r="V7" t="s">
        <v>86</v>
      </c>
    </row>
    <row r="8" spans="1:22">
      <c r="A8" s="5" t="s">
        <v>4</v>
      </c>
      <c r="B8" s="9">
        <f>G6</f>
        <v>11</v>
      </c>
      <c r="C8" s="13">
        <v>0.14263327265394093</v>
      </c>
      <c r="E8" t="b">
        <f t="shared" si="0"/>
        <v>0</v>
      </c>
      <c r="F8" t="s">
        <v>87</v>
      </c>
      <c r="G8" t="b">
        <f t="shared" si="1"/>
        <v>0</v>
      </c>
      <c r="H8" t="s">
        <v>88</v>
      </c>
      <c r="I8" t="b">
        <f t="shared" ref="I8:I71" si="4">ISNUMBER(SEARCH($E$5,J8))</f>
        <v>1</v>
      </c>
      <c r="J8" t="s">
        <v>89</v>
      </c>
      <c r="K8" t="b">
        <f t="shared" ref="K8:M71" si="5">ISNUMBER(SEARCH($E$5,L8))</f>
        <v>0</v>
      </c>
      <c r="L8" t="s">
        <v>90</v>
      </c>
      <c r="M8" t="b">
        <f t="shared" si="5"/>
        <v>0</v>
      </c>
      <c r="N8" t="s">
        <v>91</v>
      </c>
      <c r="O8" t="b">
        <f t="shared" si="2"/>
        <v>1</v>
      </c>
      <c r="P8" t="s">
        <v>92</v>
      </c>
      <c r="Q8" t="b">
        <f t="shared" si="2"/>
        <v>0</v>
      </c>
      <c r="R8" t="s">
        <v>93</v>
      </c>
      <c r="S8" t="b">
        <f t="shared" si="3"/>
        <v>0</v>
      </c>
      <c r="T8" t="s">
        <v>94</v>
      </c>
      <c r="U8" t="b">
        <f t="shared" si="3"/>
        <v>0</v>
      </c>
      <c r="V8" t="s">
        <v>95</v>
      </c>
    </row>
    <row r="9" spans="1:22">
      <c r="A9" s="5" t="s">
        <v>9</v>
      </c>
      <c r="B9" s="9">
        <f>I6</f>
        <v>12</v>
      </c>
      <c r="C9" s="13">
        <v>0.1402070477469424</v>
      </c>
      <c r="E9" t="b">
        <f t="shared" si="0"/>
        <v>0</v>
      </c>
      <c r="F9" t="s">
        <v>96</v>
      </c>
      <c r="G9" t="b">
        <f t="shared" si="1"/>
        <v>1</v>
      </c>
      <c r="H9" t="s">
        <v>97</v>
      </c>
      <c r="I9" t="b">
        <f t="shared" si="4"/>
        <v>1</v>
      </c>
      <c r="J9" t="s">
        <v>98</v>
      </c>
      <c r="K9" t="b">
        <f t="shared" si="5"/>
        <v>0</v>
      </c>
      <c r="L9" t="s">
        <v>99</v>
      </c>
      <c r="M9" t="b">
        <f t="shared" si="5"/>
        <v>0</v>
      </c>
      <c r="N9" t="s">
        <v>100</v>
      </c>
      <c r="O9" t="b">
        <f t="shared" si="2"/>
        <v>1</v>
      </c>
      <c r="P9" t="s">
        <v>101</v>
      </c>
      <c r="Q9" t="b">
        <f t="shared" si="2"/>
        <v>0</v>
      </c>
      <c r="R9" t="s">
        <v>102</v>
      </c>
      <c r="S9" t="b">
        <f t="shared" si="3"/>
        <v>0</v>
      </c>
      <c r="T9" t="s">
        <v>103</v>
      </c>
      <c r="U9" t="b">
        <f t="shared" si="3"/>
        <v>0</v>
      </c>
      <c r="V9" t="s">
        <v>104</v>
      </c>
    </row>
    <row r="10" spans="1:22">
      <c r="A10" s="5" t="s">
        <v>6</v>
      </c>
      <c r="B10" s="9">
        <f>K6</f>
        <v>7</v>
      </c>
      <c r="C10" s="13">
        <v>0.1198890542628937</v>
      </c>
      <c r="E10" t="b">
        <f t="shared" si="0"/>
        <v>0</v>
      </c>
      <c r="F10" t="s">
        <v>105</v>
      </c>
      <c r="G10" t="b">
        <f t="shared" si="1"/>
        <v>1</v>
      </c>
      <c r="H10" t="s">
        <v>106</v>
      </c>
      <c r="I10" t="b">
        <f t="shared" si="4"/>
        <v>1</v>
      </c>
      <c r="J10" t="s">
        <v>107</v>
      </c>
      <c r="K10" t="b">
        <f t="shared" si="5"/>
        <v>0</v>
      </c>
      <c r="L10" t="s">
        <v>108</v>
      </c>
      <c r="M10" t="b">
        <f t="shared" si="5"/>
        <v>0</v>
      </c>
      <c r="N10" t="s">
        <v>109</v>
      </c>
      <c r="O10" t="b">
        <f t="shared" si="2"/>
        <v>0</v>
      </c>
      <c r="P10" t="s">
        <v>110</v>
      </c>
      <c r="Q10" t="b">
        <f t="shared" si="2"/>
        <v>0</v>
      </c>
      <c r="R10" t="s">
        <v>111</v>
      </c>
      <c r="S10" t="b">
        <f t="shared" si="3"/>
        <v>0</v>
      </c>
      <c r="T10" t="s">
        <v>112</v>
      </c>
      <c r="U10" t="b">
        <f t="shared" si="3"/>
        <v>0</v>
      </c>
      <c r="V10" t="s">
        <v>113</v>
      </c>
    </row>
    <row r="11" spans="1:22">
      <c r="A11" s="5" t="s">
        <v>5</v>
      </c>
      <c r="B11" s="9">
        <f>M6</f>
        <v>2</v>
      </c>
      <c r="C11" s="13">
        <v>7.048716747797544E-2</v>
      </c>
      <c r="E11" t="b">
        <f t="shared" si="0"/>
        <v>0</v>
      </c>
      <c r="F11" t="s">
        <v>114</v>
      </c>
      <c r="G11" t="b">
        <f t="shared" si="1"/>
        <v>0</v>
      </c>
      <c r="H11" t="s">
        <v>115</v>
      </c>
      <c r="I11" t="b">
        <f t="shared" si="4"/>
        <v>0</v>
      </c>
      <c r="J11" t="s">
        <v>116</v>
      </c>
      <c r="K11" t="b">
        <f t="shared" si="5"/>
        <v>0</v>
      </c>
      <c r="L11" t="s">
        <v>117</v>
      </c>
      <c r="M11" t="b">
        <f t="shared" si="5"/>
        <v>0</v>
      </c>
      <c r="N11" t="s">
        <v>118</v>
      </c>
      <c r="O11" t="b">
        <f t="shared" si="2"/>
        <v>0</v>
      </c>
      <c r="P11" t="s">
        <v>119</v>
      </c>
      <c r="Q11" t="b">
        <f t="shared" si="2"/>
        <v>0</v>
      </c>
      <c r="R11" t="s">
        <v>120</v>
      </c>
      <c r="S11" t="b">
        <f t="shared" si="3"/>
        <v>0</v>
      </c>
      <c r="T11" t="s">
        <v>121</v>
      </c>
      <c r="U11" t="b">
        <f t="shared" si="3"/>
        <v>0</v>
      </c>
      <c r="V11" t="s">
        <v>122</v>
      </c>
    </row>
    <row r="12" spans="1:22">
      <c r="A12" s="5" t="s">
        <v>11</v>
      </c>
      <c r="B12" s="9">
        <f>O6</f>
        <v>7</v>
      </c>
      <c r="C12" s="13">
        <v>5.7224223000475208E-2</v>
      </c>
      <c r="E12" t="b">
        <f t="shared" si="0"/>
        <v>0</v>
      </c>
      <c r="F12" t="s">
        <v>123</v>
      </c>
      <c r="G12" t="b">
        <f t="shared" si="1"/>
        <v>0</v>
      </c>
      <c r="H12" t="s">
        <v>124</v>
      </c>
      <c r="I12" t="b">
        <f t="shared" si="4"/>
        <v>0</v>
      </c>
      <c r="J12" t="s">
        <v>125</v>
      </c>
      <c r="K12" t="b">
        <f t="shared" si="5"/>
        <v>0</v>
      </c>
      <c r="L12" t="s">
        <v>126</v>
      </c>
      <c r="M12" t="b">
        <f t="shared" si="5"/>
        <v>0</v>
      </c>
      <c r="N12" t="s">
        <v>127</v>
      </c>
      <c r="O12" t="b">
        <f t="shared" si="2"/>
        <v>0</v>
      </c>
      <c r="P12" t="s">
        <v>128</v>
      </c>
      <c r="Q12" t="b">
        <f t="shared" si="2"/>
        <v>0</v>
      </c>
      <c r="R12" t="s">
        <v>129</v>
      </c>
      <c r="S12" t="b">
        <f t="shared" si="3"/>
        <v>0</v>
      </c>
      <c r="T12" t="s">
        <v>130</v>
      </c>
      <c r="U12" t="b">
        <f t="shared" si="3"/>
        <v>0</v>
      </c>
      <c r="V12" t="s">
        <v>131</v>
      </c>
    </row>
    <row r="13" spans="1:22">
      <c r="A13" s="5" t="s">
        <v>14</v>
      </c>
      <c r="B13" s="9">
        <f>Q6</f>
        <v>3</v>
      </c>
      <c r="C13" s="13">
        <v>4.4854069959479249E-2</v>
      </c>
      <c r="E13" t="b">
        <f t="shared" si="0"/>
        <v>0</v>
      </c>
      <c r="F13" t="s">
        <v>132</v>
      </c>
      <c r="G13" t="b">
        <f t="shared" si="1"/>
        <v>0</v>
      </c>
      <c r="H13" t="s">
        <v>133</v>
      </c>
      <c r="I13" t="b">
        <f t="shared" si="4"/>
        <v>0</v>
      </c>
      <c r="J13" t="s">
        <v>134</v>
      </c>
      <c r="K13" t="b">
        <f t="shared" si="5"/>
        <v>1</v>
      </c>
      <c r="L13" t="s">
        <v>135</v>
      </c>
      <c r="M13" t="b">
        <f t="shared" si="5"/>
        <v>0</v>
      </c>
      <c r="N13" t="s">
        <v>136</v>
      </c>
      <c r="O13" t="b">
        <f t="shared" si="2"/>
        <v>1</v>
      </c>
      <c r="P13" t="s">
        <v>137</v>
      </c>
      <c r="Q13" t="b">
        <f t="shared" si="2"/>
        <v>0</v>
      </c>
      <c r="R13" t="s">
        <v>138</v>
      </c>
      <c r="S13" t="b">
        <f t="shared" si="3"/>
        <v>0</v>
      </c>
      <c r="T13" t="s">
        <v>139</v>
      </c>
      <c r="U13" t="b">
        <f t="shared" si="3"/>
        <v>0</v>
      </c>
      <c r="V13" t="s">
        <v>140</v>
      </c>
    </row>
    <row r="14" spans="1:22">
      <c r="A14" s="5" t="s">
        <v>7</v>
      </c>
      <c r="B14" s="9">
        <f>S6</f>
        <v>5</v>
      </c>
      <c r="C14" s="13">
        <v>4.0633134599290674E-2</v>
      </c>
      <c r="E14" t="b">
        <f t="shared" si="0"/>
        <v>0</v>
      </c>
      <c r="F14" t="s">
        <v>141</v>
      </c>
      <c r="G14" t="b">
        <f t="shared" si="1"/>
        <v>0</v>
      </c>
      <c r="H14" t="s">
        <v>142</v>
      </c>
      <c r="I14" t="b">
        <f t="shared" si="4"/>
        <v>1</v>
      </c>
      <c r="J14" t="s">
        <v>143</v>
      </c>
      <c r="K14" t="b">
        <f t="shared" si="5"/>
        <v>0</v>
      </c>
      <c r="L14" t="s">
        <v>144</v>
      </c>
      <c r="M14" t="b">
        <f t="shared" si="5"/>
        <v>0</v>
      </c>
      <c r="N14" t="s">
        <v>145</v>
      </c>
      <c r="O14" t="b">
        <f t="shared" si="2"/>
        <v>1</v>
      </c>
      <c r="P14" t="s">
        <v>146</v>
      </c>
      <c r="Q14" t="b">
        <f t="shared" si="2"/>
        <v>0</v>
      </c>
      <c r="R14" t="s">
        <v>147</v>
      </c>
      <c r="S14" t="b">
        <f t="shared" si="3"/>
        <v>0</v>
      </c>
      <c r="T14" t="s">
        <v>148</v>
      </c>
      <c r="U14" t="b">
        <f t="shared" si="3"/>
        <v>0</v>
      </c>
      <c r="V14" t="s">
        <v>149</v>
      </c>
    </row>
    <row r="15" spans="1:22">
      <c r="A15" s="5" t="s">
        <v>8</v>
      </c>
      <c r="B15" s="9">
        <f>U6</f>
        <v>3</v>
      </c>
      <c r="C15" s="13">
        <v>3.3109726634678302E-2</v>
      </c>
      <c r="E15" t="b">
        <f t="shared" si="0"/>
        <v>0</v>
      </c>
      <c r="F15" t="s">
        <v>150</v>
      </c>
      <c r="G15" t="b">
        <f t="shared" si="1"/>
        <v>0</v>
      </c>
      <c r="H15" t="s">
        <v>151</v>
      </c>
      <c r="I15" t="b">
        <f t="shared" si="4"/>
        <v>0</v>
      </c>
      <c r="J15" t="s">
        <v>152</v>
      </c>
      <c r="K15" t="b">
        <f t="shared" si="5"/>
        <v>0</v>
      </c>
      <c r="L15" t="s">
        <v>153</v>
      </c>
      <c r="M15" t="b">
        <f t="shared" si="5"/>
        <v>0</v>
      </c>
      <c r="N15" t="s">
        <v>154</v>
      </c>
      <c r="O15" t="b">
        <f t="shared" si="2"/>
        <v>0</v>
      </c>
      <c r="P15" t="s">
        <v>155</v>
      </c>
      <c r="Q15" t="b">
        <f t="shared" si="2"/>
        <v>0</v>
      </c>
      <c r="R15" t="s">
        <v>156</v>
      </c>
      <c r="S15" t="b">
        <f t="shared" si="3"/>
        <v>0</v>
      </c>
      <c r="T15" t="s">
        <v>157</v>
      </c>
      <c r="U15" t="b">
        <f t="shared" si="3"/>
        <v>0</v>
      </c>
      <c r="V15" t="s">
        <v>158</v>
      </c>
    </row>
    <row r="16" spans="1:22">
      <c r="A16" s="5" t="s">
        <v>10</v>
      </c>
      <c r="B16" s="9">
        <v>0</v>
      </c>
      <c r="C16" s="13">
        <v>3.2325895686590847E-2</v>
      </c>
      <c r="E16" t="b">
        <f t="shared" si="0"/>
        <v>0</v>
      </c>
      <c r="F16" t="s">
        <v>159</v>
      </c>
      <c r="G16" t="b">
        <f t="shared" si="1"/>
        <v>0</v>
      </c>
      <c r="H16" t="s">
        <v>160</v>
      </c>
      <c r="I16" t="b">
        <f t="shared" si="4"/>
        <v>0</v>
      </c>
      <c r="J16" t="s">
        <v>161</v>
      </c>
      <c r="K16" t="b">
        <f t="shared" si="5"/>
        <v>0</v>
      </c>
      <c r="L16" t="s">
        <v>162</v>
      </c>
      <c r="M16" t="b">
        <f t="shared" si="5"/>
        <v>0</v>
      </c>
      <c r="N16" t="s">
        <v>163</v>
      </c>
      <c r="O16" t="b">
        <f t="shared" si="2"/>
        <v>0</v>
      </c>
      <c r="P16" t="s">
        <v>164</v>
      </c>
      <c r="Q16" t="b">
        <f t="shared" si="2"/>
        <v>0</v>
      </c>
      <c r="R16" t="s">
        <v>165</v>
      </c>
      <c r="S16" t="b">
        <f t="shared" si="3"/>
        <v>0</v>
      </c>
      <c r="T16" t="s">
        <v>166</v>
      </c>
      <c r="U16" t="b">
        <f t="shared" si="3"/>
        <v>0</v>
      </c>
      <c r="V16" t="s">
        <v>167</v>
      </c>
    </row>
    <row r="17" spans="1:22">
      <c r="A17" s="5" t="s">
        <v>12</v>
      </c>
      <c r="B17" s="9">
        <v>0</v>
      </c>
      <c r="C17" s="13">
        <v>1.5797559399154216E-2</v>
      </c>
      <c r="E17" t="b">
        <f t="shared" si="0"/>
        <v>0</v>
      </c>
      <c r="F17" t="s">
        <v>168</v>
      </c>
      <c r="G17" t="b">
        <f t="shared" si="1"/>
        <v>0</v>
      </c>
      <c r="H17" t="s">
        <v>169</v>
      </c>
      <c r="I17" t="b">
        <f t="shared" si="4"/>
        <v>0</v>
      </c>
      <c r="J17" t="s">
        <v>170</v>
      </c>
      <c r="K17" t="b">
        <f t="shared" si="5"/>
        <v>1</v>
      </c>
      <c r="L17" t="s">
        <v>171</v>
      </c>
      <c r="M17" t="b">
        <f t="shared" si="5"/>
        <v>0</v>
      </c>
      <c r="N17" t="s">
        <v>172</v>
      </c>
      <c r="O17" t="b">
        <f t="shared" si="2"/>
        <v>0</v>
      </c>
      <c r="P17" t="s">
        <v>173</v>
      </c>
      <c r="Q17" t="b">
        <f t="shared" si="2"/>
        <v>0</v>
      </c>
      <c r="R17" t="s">
        <v>174</v>
      </c>
      <c r="S17" t="b">
        <f t="shared" si="3"/>
        <v>0</v>
      </c>
      <c r="T17" t="s">
        <v>175</v>
      </c>
      <c r="U17" t="b">
        <f t="shared" si="3"/>
        <v>0</v>
      </c>
      <c r="V17" t="s">
        <v>176</v>
      </c>
    </row>
    <row r="18" spans="1:22">
      <c r="A18" s="5" t="s">
        <v>15</v>
      </c>
      <c r="B18" s="9">
        <v>0</v>
      </c>
      <c r="C18" s="13">
        <v>1.0530945634421017E-2</v>
      </c>
      <c r="E18" t="b">
        <f t="shared" si="0"/>
        <v>1</v>
      </c>
      <c r="F18" t="s">
        <v>177</v>
      </c>
      <c r="G18" t="b">
        <f t="shared" si="1"/>
        <v>0</v>
      </c>
      <c r="H18" t="s">
        <v>178</v>
      </c>
      <c r="I18" t="b">
        <f t="shared" si="4"/>
        <v>0</v>
      </c>
      <c r="J18" t="s">
        <v>179</v>
      </c>
      <c r="K18" t="b">
        <f t="shared" si="5"/>
        <v>0</v>
      </c>
      <c r="L18" t="s">
        <v>180</v>
      </c>
      <c r="M18" t="b">
        <f t="shared" si="5"/>
        <v>0</v>
      </c>
      <c r="N18" t="s">
        <v>181</v>
      </c>
      <c r="O18" t="b">
        <f t="shared" si="2"/>
        <v>0</v>
      </c>
      <c r="P18" t="s">
        <v>182</v>
      </c>
      <c r="Q18" t="b">
        <f t="shared" si="2"/>
        <v>0</v>
      </c>
      <c r="R18" t="s">
        <v>183</v>
      </c>
      <c r="S18" t="b">
        <f t="shared" si="3"/>
        <v>0</v>
      </c>
      <c r="T18" t="s">
        <v>184</v>
      </c>
      <c r="U18" t="b">
        <f t="shared" si="3"/>
        <v>1</v>
      </c>
      <c r="V18" t="s">
        <v>185</v>
      </c>
    </row>
    <row r="19" spans="1:22">
      <c r="A19" s="5" t="s">
        <v>13</v>
      </c>
      <c r="B19" s="9">
        <v>0</v>
      </c>
      <c r="C19" s="13">
        <v>1.0186379482568888E-2</v>
      </c>
      <c r="E19" t="b">
        <f t="shared" si="0"/>
        <v>1</v>
      </c>
      <c r="F19" t="s">
        <v>186</v>
      </c>
      <c r="G19" t="b">
        <f t="shared" si="1"/>
        <v>0</v>
      </c>
      <c r="H19" t="s">
        <v>187</v>
      </c>
      <c r="I19" t="b">
        <f t="shared" si="4"/>
        <v>0</v>
      </c>
      <c r="J19" t="s">
        <v>188</v>
      </c>
      <c r="K19" t="b">
        <f t="shared" si="5"/>
        <v>0</v>
      </c>
      <c r="L19" t="s">
        <v>189</v>
      </c>
      <c r="M19" t="b">
        <f t="shared" si="5"/>
        <v>0</v>
      </c>
      <c r="N19" t="s">
        <v>190</v>
      </c>
      <c r="O19" t="b">
        <f t="shared" si="2"/>
        <v>0</v>
      </c>
      <c r="P19" t="s">
        <v>191</v>
      </c>
      <c r="Q19" t="b">
        <f t="shared" si="2"/>
        <v>0</v>
      </c>
      <c r="R19" t="s">
        <v>192</v>
      </c>
      <c r="S19" t="b">
        <f t="shared" si="3"/>
        <v>0</v>
      </c>
      <c r="T19" t="s">
        <v>193</v>
      </c>
      <c r="U19" t="b">
        <f t="shared" si="3"/>
        <v>0</v>
      </c>
      <c r="V19" t="s">
        <v>194</v>
      </c>
    </row>
    <row r="20" spans="1:22">
      <c r="A20" s="5" t="s">
        <v>18</v>
      </c>
      <c r="B20" s="9">
        <v>0</v>
      </c>
      <c r="C20" s="13">
        <v>8.6278451665754863E-3</v>
      </c>
      <c r="E20" t="b">
        <f t="shared" si="0"/>
        <v>1</v>
      </c>
      <c r="F20" t="s">
        <v>195</v>
      </c>
      <c r="G20" t="b">
        <f t="shared" si="1"/>
        <v>0</v>
      </c>
      <c r="H20" t="s">
        <v>196</v>
      </c>
      <c r="I20" t="b">
        <f t="shared" si="4"/>
        <v>0</v>
      </c>
      <c r="J20" t="s">
        <v>197</v>
      </c>
      <c r="K20" t="b">
        <f t="shared" si="5"/>
        <v>0</v>
      </c>
      <c r="L20" t="s">
        <v>198</v>
      </c>
      <c r="M20" t="b">
        <f t="shared" si="5"/>
        <v>0</v>
      </c>
      <c r="N20" t="s">
        <v>199</v>
      </c>
      <c r="O20" t="b">
        <f t="shared" si="2"/>
        <v>1</v>
      </c>
      <c r="P20" t="s">
        <v>200</v>
      </c>
      <c r="Q20" t="b">
        <f t="shared" si="2"/>
        <v>1</v>
      </c>
      <c r="R20" t="s">
        <v>201</v>
      </c>
      <c r="S20" t="b">
        <f t="shared" si="3"/>
        <v>0</v>
      </c>
      <c r="T20" t="s">
        <v>202</v>
      </c>
      <c r="U20" t="b">
        <f t="shared" si="3"/>
        <v>0</v>
      </c>
      <c r="V20" t="s">
        <v>203</v>
      </c>
    </row>
    <row r="21" spans="1:22">
      <c r="A21" s="5" t="s">
        <v>16</v>
      </c>
      <c r="B21" s="9">
        <v>0</v>
      </c>
      <c r="C21" s="13">
        <v>6.6853820091971779E-3</v>
      </c>
      <c r="E21" t="b">
        <f t="shared" si="0"/>
        <v>0</v>
      </c>
      <c r="F21" t="s">
        <v>204</v>
      </c>
      <c r="G21" t="b">
        <f t="shared" si="1"/>
        <v>0</v>
      </c>
      <c r="H21" t="s">
        <v>205</v>
      </c>
      <c r="I21" t="b">
        <f t="shared" si="4"/>
        <v>0</v>
      </c>
      <c r="J21" t="s">
        <v>206</v>
      </c>
      <c r="K21" t="b">
        <f t="shared" si="5"/>
        <v>0</v>
      </c>
      <c r="L21" t="s">
        <v>207</v>
      </c>
      <c r="M21" t="b">
        <f t="shared" si="5"/>
        <v>0</v>
      </c>
      <c r="N21" t="s">
        <v>208</v>
      </c>
      <c r="O21" t="b">
        <f t="shared" si="2"/>
        <v>0</v>
      </c>
      <c r="P21" t="s">
        <v>209</v>
      </c>
      <c r="Q21" t="b">
        <f t="shared" si="2"/>
        <v>1</v>
      </c>
      <c r="R21" t="s">
        <v>210</v>
      </c>
      <c r="S21" t="b">
        <f t="shared" si="3"/>
        <v>0</v>
      </c>
      <c r="T21" t="s">
        <v>211</v>
      </c>
      <c r="U21" t="b">
        <f t="shared" si="3"/>
        <v>0</v>
      </c>
      <c r="V21" t="s">
        <v>212</v>
      </c>
    </row>
    <row r="22" spans="1:22">
      <c r="A22" s="5" t="s">
        <v>31</v>
      </c>
      <c r="B22" s="9">
        <v>0</v>
      </c>
      <c r="C22" s="13">
        <v>6.6540059523232256E-3</v>
      </c>
      <c r="E22" t="b">
        <f t="shared" si="0"/>
        <v>1</v>
      </c>
      <c r="F22" t="s">
        <v>213</v>
      </c>
      <c r="G22" t="b">
        <f t="shared" si="1"/>
        <v>0</v>
      </c>
      <c r="H22" t="s">
        <v>214</v>
      </c>
      <c r="I22" t="b">
        <f t="shared" si="4"/>
        <v>0</v>
      </c>
      <c r="J22" t="s">
        <v>215</v>
      </c>
      <c r="K22" t="b">
        <f t="shared" si="5"/>
        <v>0</v>
      </c>
      <c r="L22" t="s">
        <v>216</v>
      </c>
      <c r="M22" t="b">
        <f t="shared" si="5"/>
        <v>0</v>
      </c>
      <c r="N22" t="s">
        <v>217</v>
      </c>
      <c r="O22" t="b">
        <f t="shared" si="2"/>
        <v>1</v>
      </c>
      <c r="P22" t="s">
        <v>218</v>
      </c>
      <c r="Q22" t="b">
        <f t="shared" si="2"/>
        <v>0</v>
      </c>
      <c r="R22" t="s">
        <v>219</v>
      </c>
      <c r="S22" t="b">
        <f t="shared" si="3"/>
        <v>0</v>
      </c>
      <c r="T22" t="s">
        <v>220</v>
      </c>
      <c r="U22" t="b">
        <f t="shared" si="3"/>
        <v>0</v>
      </c>
      <c r="V22" t="s">
        <v>221</v>
      </c>
    </row>
    <row r="23" spans="1:22">
      <c r="A23" s="5" t="s">
        <v>21</v>
      </c>
      <c r="B23" s="9">
        <v>0</v>
      </c>
      <c r="C23" s="13">
        <v>5.6328579195164211E-3</v>
      </c>
      <c r="E23" t="b">
        <f t="shared" si="0"/>
        <v>1</v>
      </c>
      <c r="F23" t="s">
        <v>222</v>
      </c>
      <c r="G23" t="b">
        <f t="shared" si="1"/>
        <v>0</v>
      </c>
      <c r="H23" t="s">
        <v>223</v>
      </c>
      <c r="I23" t="b">
        <f t="shared" si="4"/>
        <v>0</v>
      </c>
      <c r="J23" t="s">
        <v>224</v>
      </c>
      <c r="K23" t="b">
        <f t="shared" si="5"/>
        <v>0</v>
      </c>
      <c r="L23" t="s">
        <v>225</v>
      </c>
      <c r="M23" t="b">
        <f t="shared" si="5"/>
        <v>0</v>
      </c>
      <c r="N23" t="s">
        <v>226</v>
      </c>
      <c r="O23" t="b">
        <f t="shared" si="2"/>
        <v>1</v>
      </c>
      <c r="P23" t="s">
        <v>227</v>
      </c>
      <c r="Q23" t="b">
        <f t="shared" si="2"/>
        <v>0</v>
      </c>
      <c r="R23" t="s">
        <v>228</v>
      </c>
      <c r="S23" t="b">
        <f t="shared" ref="S23:S86" si="6">ISNUMBER(SEARCH($E$5,T23))</f>
        <v>0</v>
      </c>
      <c r="T23" t="s">
        <v>229</v>
      </c>
      <c r="U23" t="b">
        <f t="shared" ref="U23:U86" si="7">ISNUMBER(SEARCH($E$5,V23))</f>
        <v>0</v>
      </c>
      <c r="V23" t="s">
        <v>230</v>
      </c>
    </row>
    <row r="24" spans="1:22">
      <c r="A24" s="5" t="s">
        <v>25</v>
      </c>
      <c r="B24" s="9">
        <v>0</v>
      </c>
      <c r="C24" s="13">
        <v>5.5780924384273411E-3</v>
      </c>
      <c r="E24" t="b">
        <f t="shared" si="0"/>
        <v>0</v>
      </c>
      <c r="F24" t="s">
        <v>231</v>
      </c>
      <c r="G24" t="b">
        <f t="shared" si="1"/>
        <v>0</v>
      </c>
      <c r="H24" t="s">
        <v>232</v>
      </c>
      <c r="I24" t="b">
        <f t="shared" si="4"/>
        <v>0</v>
      </c>
      <c r="J24" t="s">
        <v>233</v>
      </c>
      <c r="K24" t="b">
        <f t="shared" si="5"/>
        <v>0</v>
      </c>
      <c r="L24" t="s">
        <v>234</v>
      </c>
      <c r="M24" t="b">
        <f t="shared" si="5"/>
        <v>0</v>
      </c>
      <c r="N24" t="s">
        <v>235</v>
      </c>
      <c r="O24" t="b">
        <f t="shared" si="2"/>
        <v>0</v>
      </c>
      <c r="P24" t="s">
        <v>236</v>
      </c>
      <c r="Q24" t="b">
        <f t="shared" si="2"/>
        <v>0</v>
      </c>
      <c r="R24" t="s">
        <v>237</v>
      </c>
      <c r="S24" t="b">
        <f t="shared" si="6"/>
        <v>0</v>
      </c>
      <c r="T24" t="s">
        <v>238</v>
      </c>
      <c r="U24" t="b">
        <f t="shared" si="7"/>
        <v>0</v>
      </c>
      <c r="V24" t="s">
        <v>239</v>
      </c>
    </row>
    <row r="25" spans="1:22">
      <c r="A25" s="5" t="s">
        <v>35</v>
      </c>
      <c r="B25" s="9">
        <v>0</v>
      </c>
      <c r="C25" s="13">
        <v>4.8513088664743406E-3</v>
      </c>
      <c r="E25" t="b">
        <f t="shared" si="0"/>
        <v>1</v>
      </c>
      <c r="F25" t="s">
        <v>240</v>
      </c>
      <c r="G25" t="b">
        <f t="shared" si="1"/>
        <v>0</v>
      </c>
      <c r="H25" t="s">
        <v>241</v>
      </c>
      <c r="I25" t="b">
        <f t="shared" si="4"/>
        <v>0</v>
      </c>
      <c r="J25" t="s">
        <v>242</v>
      </c>
      <c r="K25" t="b">
        <f t="shared" si="5"/>
        <v>0</v>
      </c>
      <c r="L25" t="s">
        <v>243</v>
      </c>
      <c r="M25" t="b">
        <f t="shared" si="5"/>
        <v>0</v>
      </c>
      <c r="N25" t="s">
        <v>244</v>
      </c>
      <c r="O25" t="b">
        <f t="shared" si="2"/>
        <v>0</v>
      </c>
      <c r="P25" t="s">
        <v>245</v>
      </c>
      <c r="Q25" t="b">
        <f t="shared" si="2"/>
        <v>0</v>
      </c>
      <c r="R25" t="s">
        <v>246</v>
      </c>
      <c r="S25" t="b">
        <f t="shared" si="6"/>
        <v>0</v>
      </c>
      <c r="T25" t="s">
        <v>247</v>
      </c>
      <c r="U25" t="b">
        <f t="shared" si="7"/>
        <v>0</v>
      </c>
      <c r="V25" t="s">
        <v>248</v>
      </c>
    </row>
    <row r="26" spans="1:22">
      <c r="A26" s="5" t="s">
        <v>39</v>
      </c>
      <c r="B26" s="9">
        <v>0</v>
      </c>
      <c r="C26" s="13">
        <v>4.8267784947365238E-3</v>
      </c>
      <c r="E26" t="b">
        <f t="shared" si="0"/>
        <v>1</v>
      </c>
      <c r="F26" t="s">
        <v>249</v>
      </c>
      <c r="G26" t="b">
        <f t="shared" si="1"/>
        <v>0</v>
      </c>
      <c r="H26" t="s">
        <v>250</v>
      </c>
      <c r="I26" t="b">
        <f t="shared" si="4"/>
        <v>0</v>
      </c>
      <c r="J26" t="s">
        <v>251</v>
      </c>
      <c r="K26" t="b">
        <f t="shared" si="5"/>
        <v>0</v>
      </c>
      <c r="L26" t="s">
        <v>252</v>
      </c>
      <c r="M26" t="b">
        <f t="shared" si="5"/>
        <v>0</v>
      </c>
      <c r="N26" t="s">
        <v>253</v>
      </c>
      <c r="O26" t="b">
        <f t="shared" si="2"/>
        <v>0</v>
      </c>
      <c r="P26" t="s">
        <v>254</v>
      </c>
      <c r="Q26" t="b">
        <f t="shared" si="2"/>
        <v>0</v>
      </c>
      <c r="R26" t="s">
        <v>255</v>
      </c>
      <c r="S26" t="b">
        <f t="shared" si="6"/>
        <v>0</v>
      </c>
      <c r="T26" t="s">
        <v>256</v>
      </c>
      <c r="U26" t="b">
        <f t="shared" si="7"/>
        <v>0</v>
      </c>
      <c r="V26" t="s">
        <v>257</v>
      </c>
    </row>
    <row r="27" spans="1:22">
      <c r="A27" s="5" t="s">
        <v>27</v>
      </c>
      <c r="B27" s="9">
        <v>0</v>
      </c>
      <c r="C27" s="13">
        <v>4.0400951778423429E-3</v>
      </c>
      <c r="E27" t="b">
        <f t="shared" si="0"/>
        <v>0</v>
      </c>
      <c r="F27" t="s">
        <v>258</v>
      </c>
      <c r="G27" t="b">
        <f t="shared" si="1"/>
        <v>0</v>
      </c>
      <c r="H27" t="s">
        <v>259</v>
      </c>
      <c r="I27" t="b">
        <f t="shared" si="4"/>
        <v>0</v>
      </c>
      <c r="J27" t="s">
        <v>260</v>
      </c>
      <c r="K27" t="b">
        <f t="shared" si="5"/>
        <v>0</v>
      </c>
      <c r="L27" t="s">
        <v>261</v>
      </c>
      <c r="M27" t="b">
        <f t="shared" si="5"/>
        <v>0</v>
      </c>
      <c r="N27" t="s">
        <v>262</v>
      </c>
      <c r="O27" t="b">
        <f t="shared" si="2"/>
        <v>0</v>
      </c>
      <c r="P27" t="s">
        <v>263</v>
      </c>
      <c r="Q27" t="b">
        <f t="shared" si="2"/>
        <v>0</v>
      </c>
      <c r="R27" t="s">
        <v>264</v>
      </c>
      <c r="S27" t="b">
        <f t="shared" si="6"/>
        <v>1</v>
      </c>
      <c r="T27" t="s">
        <v>265</v>
      </c>
      <c r="U27" t="b">
        <f t="shared" si="7"/>
        <v>0</v>
      </c>
      <c r="V27" t="s">
        <v>266</v>
      </c>
    </row>
    <row r="28" spans="1:22">
      <c r="A28" s="5" t="s">
        <v>40</v>
      </c>
      <c r="B28" s="9">
        <v>0</v>
      </c>
      <c r="C28" s="13">
        <v>3.8267379910994683E-3</v>
      </c>
      <c r="E28" t="b">
        <f t="shared" si="0"/>
        <v>0</v>
      </c>
      <c r="F28" t="s">
        <v>267</v>
      </c>
      <c r="G28" t="b">
        <f t="shared" si="1"/>
        <v>0</v>
      </c>
      <c r="H28" t="s">
        <v>268</v>
      </c>
      <c r="I28" t="b">
        <f t="shared" si="4"/>
        <v>0</v>
      </c>
      <c r="J28" t="s">
        <v>269</v>
      </c>
      <c r="K28" t="b">
        <f t="shared" si="5"/>
        <v>0</v>
      </c>
      <c r="L28" t="s">
        <v>270</v>
      </c>
      <c r="M28" t="b">
        <f t="shared" si="5"/>
        <v>0</v>
      </c>
      <c r="N28" t="s">
        <v>271</v>
      </c>
      <c r="O28" t="b">
        <f t="shared" si="2"/>
        <v>0</v>
      </c>
      <c r="P28" t="s">
        <v>272</v>
      </c>
      <c r="Q28" t="b">
        <f t="shared" si="2"/>
        <v>0</v>
      </c>
      <c r="R28" t="s">
        <v>273</v>
      </c>
      <c r="S28" t="b">
        <f t="shared" si="6"/>
        <v>1</v>
      </c>
      <c r="T28" t="s">
        <v>274</v>
      </c>
      <c r="U28" t="b">
        <f t="shared" si="7"/>
        <v>0</v>
      </c>
      <c r="V28" t="s">
        <v>275</v>
      </c>
    </row>
    <row r="29" spans="1:22">
      <c r="A29" s="5" t="s">
        <v>26</v>
      </c>
      <c r="B29" s="9">
        <v>0</v>
      </c>
      <c r="C29" s="13">
        <v>3.2157605926994193E-3</v>
      </c>
      <c r="E29" t="b">
        <f t="shared" si="0"/>
        <v>0</v>
      </c>
      <c r="F29" t="s">
        <v>276</v>
      </c>
      <c r="G29" t="b">
        <f t="shared" si="1"/>
        <v>0</v>
      </c>
      <c r="H29" t="s">
        <v>277</v>
      </c>
      <c r="I29" t="b">
        <f t="shared" si="4"/>
        <v>0</v>
      </c>
      <c r="J29" t="s">
        <v>278</v>
      </c>
      <c r="K29" t="b">
        <f t="shared" si="5"/>
        <v>0</v>
      </c>
      <c r="L29" t="s">
        <v>279</v>
      </c>
      <c r="M29" t="b">
        <f t="shared" si="5"/>
        <v>0</v>
      </c>
      <c r="N29" t="s">
        <v>280</v>
      </c>
      <c r="O29" t="b">
        <f t="shared" si="2"/>
        <v>0</v>
      </c>
      <c r="P29" t="s">
        <v>281</v>
      </c>
      <c r="Q29" t="b">
        <f t="shared" si="2"/>
        <v>0</v>
      </c>
      <c r="R29" t="s">
        <v>282</v>
      </c>
      <c r="S29" t="b">
        <f t="shared" si="6"/>
        <v>0</v>
      </c>
      <c r="T29" t="s">
        <v>283</v>
      </c>
      <c r="U29" t="b">
        <f t="shared" si="7"/>
        <v>0</v>
      </c>
      <c r="V29" t="s">
        <v>284</v>
      </c>
    </row>
    <row r="30" spans="1:22">
      <c r="A30" s="5" t="s">
        <v>41</v>
      </c>
      <c r="B30" s="9">
        <v>0</v>
      </c>
      <c r="C30" s="13">
        <v>3.0982429978624348E-3</v>
      </c>
      <c r="E30" t="b">
        <f t="shared" si="0"/>
        <v>0</v>
      </c>
      <c r="F30" t="s">
        <v>285</v>
      </c>
      <c r="G30" t="b">
        <f t="shared" si="1"/>
        <v>0</v>
      </c>
      <c r="H30" t="s">
        <v>286</v>
      </c>
      <c r="I30" t="b">
        <f t="shared" si="4"/>
        <v>0</v>
      </c>
      <c r="J30" t="s">
        <v>287</v>
      </c>
      <c r="K30" t="b">
        <f t="shared" si="5"/>
        <v>0</v>
      </c>
      <c r="L30" t="s">
        <v>288</v>
      </c>
      <c r="M30" t="b">
        <f t="shared" si="5"/>
        <v>0</v>
      </c>
      <c r="N30" t="s">
        <v>289</v>
      </c>
      <c r="O30" t="b">
        <f t="shared" si="2"/>
        <v>0</v>
      </c>
      <c r="P30" t="s">
        <v>290</v>
      </c>
      <c r="Q30" t="b">
        <f t="shared" si="2"/>
        <v>0</v>
      </c>
      <c r="R30" t="s">
        <v>291</v>
      </c>
      <c r="S30" t="b">
        <f t="shared" si="6"/>
        <v>0</v>
      </c>
      <c r="T30" t="s">
        <v>292</v>
      </c>
      <c r="U30" t="b">
        <f t="shared" si="7"/>
        <v>0</v>
      </c>
      <c r="V30" t="s">
        <v>293</v>
      </c>
    </row>
    <row r="31" spans="1:22">
      <c r="A31" s="5" t="s">
        <v>17</v>
      </c>
      <c r="B31" s="9">
        <v>0</v>
      </c>
      <c r="C31" s="13">
        <v>3.0788468899767192E-3</v>
      </c>
      <c r="E31" t="b">
        <f t="shared" si="0"/>
        <v>1</v>
      </c>
      <c r="F31" t="s">
        <v>294</v>
      </c>
      <c r="G31" t="b">
        <f t="shared" si="1"/>
        <v>0</v>
      </c>
      <c r="H31" t="s">
        <v>295</v>
      </c>
      <c r="I31" t="b">
        <f t="shared" si="4"/>
        <v>0</v>
      </c>
      <c r="J31" t="s">
        <v>296</v>
      </c>
      <c r="K31" t="b">
        <f t="shared" si="5"/>
        <v>0</v>
      </c>
      <c r="L31" t="s">
        <v>297</v>
      </c>
      <c r="M31" t="b">
        <f t="shared" si="5"/>
        <v>0</v>
      </c>
      <c r="N31" t="s">
        <v>298</v>
      </c>
      <c r="O31" t="b">
        <f t="shared" si="2"/>
        <v>0</v>
      </c>
      <c r="P31" t="s">
        <v>299</v>
      </c>
      <c r="Q31" t="b">
        <f t="shared" si="2"/>
        <v>0</v>
      </c>
      <c r="R31" t="s">
        <v>300</v>
      </c>
      <c r="S31" t="b">
        <f t="shared" si="6"/>
        <v>0</v>
      </c>
      <c r="T31" t="s">
        <v>301</v>
      </c>
      <c r="U31" t="b">
        <f t="shared" si="7"/>
        <v>0</v>
      </c>
      <c r="V31" t="s">
        <v>302</v>
      </c>
    </row>
    <row r="32" spans="1:22">
      <c r="A32" s="5" t="s">
        <v>42</v>
      </c>
      <c r="B32" s="9">
        <v>0</v>
      </c>
      <c r="C32" s="13">
        <v>2.783911955361569E-3</v>
      </c>
      <c r="E32" t="b">
        <f t="shared" si="0"/>
        <v>0</v>
      </c>
      <c r="F32" t="s">
        <v>303</v>
      </c>
      <c r="G32" t="b">
        <f t="shared" si="1"/>
        <v>0</v>
      </c>
      <c r="H32" t="s">
        <v>304</v>
      </c>
      <c r="I32" t="b">
        <f t="shared" si="4"/>
        <v>0</v>
      </c>
      <c r="J32" t="s">
        <v>305</v>
      </c>
      <c r="K32" t="b">
        <f t="shared" si="5"/>
        <v>0</v>
      </c>
      <c r="L32" t="s">
        <v>306</v>
      </c>
      <c r="M32" t="b">
        <f t="shared" si="5"/>
        <v>0</v>
      </c>
      <c r="N32" t="s">
        <v>307</v>
      </c>
      <c r="O32" t="b">
        <f t="shared" si="2"/>
        <v>0</v>
      </c>
      <c r="P32" t="s">
        <v>308</v>
      </c>
      <c r="Q32" t="b">
        <f t="shared" si="2"/>
        <v>0</v>
      </c>
      <c r="R32" t="s">
        <v>309</v>
      </c>
      <c r="S32" t="b">
        <f t="shared" si="6"/>
        <v>0</v>
      </c>
      <c r="T32" t="s">
        <v>310</v>
      </c>
      <c r="U32" t="b">
        <f t="shared" si="7"/>
        <v>0</v>
      </c>
      <c r="V32" t="s">
        <v>311</v>
      </c>
    </row>
    <row r="33" spans="1:22">
      <c r="A33" s="5" t="s">
        <v>33</v>
      </c>
      <c r="B33" s="9">
        <v>0</v>
      </c>
      <c r="C33" s="13">
        <v>2.7491130559195495E-3</v>
      </c>
      <c r="E33" t="b">
        <f t="shared" si="0"/>
        <v>0</v>
      </c>
      <c r="F33" t="s">
        <v>312</v>
      </c>
      <c r="G33" t="b">
        <f t="shared" si="1"/>
        <v>0</v>
      </c>
      <c r="H33" t="s">
        <v>313</v>
      </c>
      <c r="I33" t="b">
        <f t="shared" si="4"/>
        <v>0</v>
      </c>
      <c r="J33" t="s">
        <v>314</v>
      </c>
      <c r="K33" t="b">
        <f t="shared" si="5"/>
        <v>0</v>
      </c>
      <c r="L33" t="s">
        <v>315</v>
      </c>
      <c r="M33" t="b">
        <f t="shared" si="5"/>
        <v>0</v>
      </c>
      <c r="N33" t="s">
        <v>316</v>
      </c>
      <c r="O33" t="b">
        <f t="shared" si="2"/>
        <v>0</v>
      </c>
      <c r="P33" t="s">
        <v>317</v>
      </c>
      <c r="Q33" t="b">
        <f t="shared" si="2"/>
        <v>0</v>
      </c>
      <c r="R33" t="s">
        <v>318</v>
      </c>
      <c r="S33" t="b">
        <f t="shared" si="6"/>
        <v>0</v>
      </c>
      <c r="T33" t="s">
        <v>319</v>
      </c>
      <c r="U33" t="b">
        <f t="shared" si="7"/>
        <v>0</v>
      </c>
      <c r="V33" t="s">
        <v>320</v>
      </c>
    </row>
    <row r="34" spans="1:22">
      <c r="A34" s="5" t="s">
        <v>53</v>
      </c>
      <c r="B34" s="9">
        <v>0</v>
      </c>
      <c r="C34" s="13">
        <v>2.6002194042086132E-3</v>
      </c>
      <c r="E34" t="b">
        <f t="shared" si="0"/>
        <v>0</v>
      </c>
      <c r="F34" t="s">
        <v>321</v>
      </c>
      <c r="G34" t="b">
        <f t="shared" si="1"/>
        <v>0</v>
      </c>
      <c r="H34" t="s">
        <v>322</v>
      </c>
      <c r="I34" t="b">
        <f t="shared" si="4"/>
        <v>0</v>
      </c>
      <c r="J34" t="s">
        <v>323</v>
      </c>
      <c r="K34" t="b">
        <f t="shared" si="5"/>
        <v>0</v>
      </c>
      <c r="L34" t="s">
        <v>324</v>
      </c>
      <c r="M34" t="b">
        <f t="shared" si="5"/>
        <v>0</v>
      </c>
      <c r="N34" t="s">
        <v>325</v>
      </c>
      <c r="O34" t="b">
        <f t="shared" si="2"/>
        <v>0</v>
      </c>
      <c r="P34" t="s">
        <v>326</v>
      </c>
      <c r="Q34" t="b">
        <f t="shared" si="2"/>
        <v>1</v>
      </c>
      <c r="R34" t="s">
        <v>327</v>
      </c>
      <c r="S34" t="b">
        <f t="shared" si="6"/>
        <v>0</v>
      </c>
      <c r="T34" t="s">
        <v>328</v>
      </c>
      <c r="U34" t="b">
        <f t="shared" si="7"/>
        <v>0</v>
      </c>
      <c r="V34" t="s">
        <v>329</v>
      </c>
    </row>
    <row r="35" spans="1:22">
      <c r="A35" s="5" t="s">
        <v>32</v>
      </c>
      <c r="B35" s="9">
        <v>0</v>
      </c>
      <c r="C35" s="13">
        <v>1.721689811737954E-3</v>
      </c>
      <c r="E35" t="b">
        <f t="shared" si="0"/>
        <v>0</v>
      </c>
      <c r="F35" t="s">
        <v>330</v>
      </c>
      <c r="G35" t="b">
        <f t="shared" si="1"/>
        <v>0</v>
      </c>
      <c r="H35" t="s">
        <v>331</v>
      </c>
      <c r="I35" t="b">
        <f t="shared" si="4"/>
        <v>0</v>
      </c>
      <c r="J35" t="s">
        <v>332</v>
      </c>
      <c r="K35" t="b">
        <f t="shared" si="5"/>
        <v>1</v>
      </c>
      <c r="L35" t="s">
        <v>333</v>
      </c>
      <c r="M35" t="b">
        <f t="shared" si="5"/>
        <v>0</v>
      </c>
      <c r="N35" t="s">
        <v>334</v>
      </c>
      <c r="O35" t="b">
        <f t="shared" si="2"/>
        <v>0</v>
      </c>
      <c r="P35" t="s">
        <v>335</v>
      </c>
      <c r="Q35" t="b">
        <f t="shared" si="2"/>
        <v>0</v>
      </c>
      <c r="R35" t="s">
        <v>336</v>
      </c>
      <c r="S35" t="b">
        <f t="shared" si="6"/>
        <v>0</v>
      </c>
      <c r="T35" t="s">
        <v>337</v>
      </c>
      <c r="U35" t="b">
        <f t="shared" si="7"/>
        <v>0</v>
      </c>
      <c r="V35" t="s">
        <v>338</v>
      </c>
    </row>
    <row r="36" spans="1:22">
      <c r="A36" s="5" t="s">
        <v>23</v>
      </c>
      <c r="B36" s="9">
        <v>0</v>
      </c>
      <c r="C36" s="13">
        <v>1.6475282227631581E-3</v>
      </c>
      <c r="E36" t="b">
        <f t="shared" si="0"/>
        <v>0</v>
      </c>
      <c r="F36" t="s">
        <v>339</v>
      </c>
      <c r="G36" t="b">
        <f t="shared" si="1"/>
        <v>0</v>
      </c>
      <c r="H36" t="s">
        <v>340</v>
      </c>
      <c r="I36" t="b">
        <f t="shared" si="4"/>
        <v>0</v>
      </c>
      <c r="J36" t="s">
        <v>341</v>
      </c>
      <c r="K36" t="b">
        <f t="shared" si="5"/>
        <v>0</v>
      </c>
      <c r="L36" t="s">
        <v>342</v>
      </c>
      <c r="M36" t="b">
        <f t="shared" si="5"/>
        <v>0</v>
      </c>
      <c r="N36" t="s">
        <v>343</v>
      </c>
      <c r="O36" t="b">
        <f t="shared" si="2"/>
        <v>0</v>
      </c>
      <c r="P36" t="s">
        <v>344</v>
      </c>
      <c r="Q36" t="b">
        <f t="shared" si="2"/>
        <v>0</v>
      </c>
      <c r="R36" t="s">
        <v>345</v>
      </c>
      <c r="S36" t="b">
        <f t="shared" si="6"/>
        <v>0</v>
      </c>
      <c r="T36" t="s">
        <v>346</v>
      </c>
      <c r="U36" t="b">
        <f t="shared" si="7"/>
        <v>0</v>
      </c>
      <c r="V36" t="s">
        <v>347</v>
      </c>
    </row>
    <row r="37" spans="1:22">
      <c r="A37" s="5" t="s">
        <v>29</v>
      </c>
      <c r="B37" s="9">
        <v>0</v>
      </c>
      <c r="C37" s="13">
        <v>1.5904808466286997E-3</v>
      </c>
      <c r="E37" t="b">
        <f t="shared" si="0"/>
        <v>0</v>
      </c>
      <c r="F37" t="s">
        <v>348</v>
      </c>
      <c r="G37" t="b">
        <f t="shared" si="1"/>
        <v>0</v>
      </c>
      <c r="H37" t="s">
        <v>349</v>
      </c>
      <c r="I37" t="b">
        <f t="shared" si="4"/>
        <v>0</v>
      </c>
      <c r="J37" t="s">
        <v>350</v>
      </c>
      <c r="K37" t="b">
        <f t="shared" si="5"/>
        <v>0</v>
      </c>
      <c r="L37" t="s">
        <v>351</v>
      </c>
      <c r="M37" t="b">
        <f t="shared" si="5"/>
        <v>0</v>
      </c>
      <c r="N37" t="s">
        <v>352</v>
      </c>
      <c r="O37" t="b">
        <f t="shared" si="2"/>
        <v>0</v>
      </c>
      <c r="P37" t="s">
        <v>353</v>
      </c>
      <c r="Q37" t="b">
        <f t="shared" si="2"/>
        <v>0</v>
      </c>
      <c r="R37" t="s">
        <v>354</v>
      </c>
      <c r="S37" t="b">
        <f t="shared" si="6"/>
        <v>0</v>
      </c>
      <c r="T37" t="s">
        <v>355</v>
      </c>
      <c r="U37" t="b">
        <f t="shared" si="7"/>
        <v>0</v>
      </c>
      <c r="V37" t="s">
        <v>356</v>
      </c>
    </row>
    <row r="38" spans="1:22">
      <c r="A38" s="5" t="s">
        <v>50</v>
      </c>
      <c r="B38" s="9">
        <v>0</v>
      </c>
      <c r="C38" s="13">
        <v>1.5305811016875185E-3</v>
      </c>
      <c r="E38" t="b">
        <f t="shared" si="0"/>
        <v>1</v>
      </c>
      <c r="F38" t="s">
        <v>357</v>
      </c>
      <c r="G38" t="b">
        <f t="shared" si="1"/>
        <v>0</v>
      </c>
      <c r="H38" t="s">
        <v>358</v>
      </c>
      <c r="I38" t="b">
        <f t="shared" si="4"/>
        <v>0</v>
      </c>
      <c r="J38" t="s">
        <v>359</v>
      </c>
      <c r="K38" t="b">
        <f t="shared" si="5"/>
        <v>0</v>
      </c>
      <c r="L38" t="s">
        <v>360</v>
      </c>
      <c r="M38" t="b">
        <f t="shared" si="5"/>
        <v>0</v>
      </c>
      <c r="N38" t="s">
        <v>361</v>
      </c>
      <c r="O38" t="b">
        <f t="shared" si="2"/>
        <v>0</v>
      </c>
      <c r="P38" t="s">
        <v>362</v>
      </c>
      <c r="Q38" t="b">
        <f t="shared" si="2"/>
        <v>0</v>
      </c>
      <c r="R38" t="s">
        <v>363</v>
      </c>
      <c r="S38" t="b">
        <f t="shared" si="6"/>
        <v>0</v>
      </c>
      <c r="T38" t="s">
        <v>364</v>
      </c>
      <c r="U38" t="b">
        <f t="shared" si="7"/>
        <v>0</v>
      </c>
      <c r="V38" t="s">
        <v>365</v>
      </c>
    </row>
    <row r="39" spans="1:22">
      <c r="A39" s="5" t="s">
        <v>28</v>
      </c>
      <c r="B39" s="9">
        <v>0</v>
      </c>
      <c r="C39" s="13">
        <v>1.4935003072001204E-3</v>
      </c>
      <c r="E39" t="b">
        <f t="shared" si="0"/>
        <v>0</v>
      </c>
      <c r="F39" t="s">
        <v>366</v>
      </c>
      <c r="G39" t="b">
        <f t="shared" si="1"/>
        <v>0</v>
      </c>
      <c r="H39" t="s">
        <v>367</v>
      </c>
      <c r="I39" t="b">
        <f t="shared" si="4"/>
        <v>0</v>
      </c>
      <c r="J39" t="s">
        <v>368</v>
      </c>
      <c r="K39" t="b">
        <f t="shared" si="5"/>
        <v>0</v>
      </c>
      <c r="L39" t="s">
        <v>369</v>
      </c>
      <c r="M39" t="b">
        <f t="shared" si="5"/>
        <v>0</v>
      </c>
      <c r="N39" t="s">
        <v>370</v>
      </c>
      <c r="O39" t="b">
        <f t="shared" si="2"/>
        <v>0</v>
      </c>
      <c r="P39" t="s">
        <v>371</v>
      </c>
      <c r="Q39" t="b">
        <f t="shared" si="2"/>
        <v>0</v>
      </c>
      <c r="R39" t="s">
        <v>372</v>
      </c>
      <c r="S39" t="b">
        <f t="shared" si="6"/>
        <v>0</v>
      </c>
      <c r="T39" t="s">
        <v>373</v>
      </c>
      <c r="U39" t="b">
        <f t="shared" si="7"/>
        <v>0</v>
      </c>
      <c r="V39" t="s">
        <v>374</v>
      </c>
    </row>
    <row r="40" spans="1:22">
      <c r="A40" s="5" t="s">
        <v>19</v>
      </c>
      <c r="B40" s="9">
        <v>0</v>
      </c>
      <c r="C40" s="13">
        <v>1.4855136745412962E-3</v>
      </c>
      <c r="E40" t="b">
        <f t="shared" si="0"/>
        <v>0</v>
      </c>
      <c r="F40" t="s">
        <v>375</v>
      </c>
      <c r="G40" t="b">
        <f t="shared" si="1"/>
        <v>0</v>
      </c>
      <c r="H40" t="s">
        <v>376</v>
      </c>
      <c r="I40" t="b">
        <f t="shared" si="4"/>
        <v>0</v>
      </c>
      <c r="J40" t="s">
        <v>377</v>
      </c>
      <c r="K40" t="b">
        <f t="shared" si="5"/>
        <v>0</v>
      </c>
      <c r="L40" t="s">
        <v>378</v>
      </c>
      <c r="M40" t="b">
        <f t="shared" si="5"/>
        <v>0</v>
      </c>
      <c r="N40" t="s">
        <v>379</v>
      </c>
      <c r="O40" t="b">
        <f t="shared" si="2"/>
        <v>0</v>
      </c>
      <c r="P40" t="s">
        <v>380</v>
      </c>
      <c r="Q40" t="b">
        <f t="shared" si="2"/>
        <v>0</v>
      </c>
      <c r="R40" t="s">
        <v>381</v>
      </c>
      <c r="S40" t="b">
        <f t="shared" si="6"/>
        <v>0</v>
      </c>
      <c r="T40" t="s">
        <v>382</v>
      </c>
      <c r="U40" t="b">
        <f t="shared" si="7"/>
        <v>1</v>
      </c>
      <c r="V40" t="s">
        <v>383</v>
      </c>
    </row>
    <row r="41" spans="1:22">
      <c r="A41" s="5" t="s">
        <v>20</v>
      </c>
      <c r="B41" s="9">
        <v>0</v>
      </c>
      <c r="C41" s="13">
        <v>1.4786679894051612E-3</v>
      </c>
      <c r="E41" t="b">
        <f t="shared" si="0"/>
        <v>0</v>
      </c>
      <c r="F41" t="s">
        <v>384</v>
      </c>
      <c r="G41" t="b">
        <f t="shared" si="1"/>
        <v>0</v>
      </c>
      <c r="H41" t="s">
        <v>385</v>
      </c>
      <c r="I41" t="b">
        <f t="shared" si="4"/>
        <v>0</v>
      </c>
      <c r="J41" t="s">
        <v>386</v>
      </c>
      <c r="K41" t="b">
        <f t="shared" si="5"/>
        <v>1</v>
      </c>
      <c r="L41" t="s">
        <v>387</v>
      </c>
      <c r="M41" t="b">
        <f t="shared" si="5"/>
        <v>0</v>
      </c>
      <c r="N41" t="s">
        <v>388</v>
      </c>
      <c r="O41" t="b">
        <f t="shared" si="2"/>
        <v>0</v>
      </c>
      <c r="P41" t="s">
        <v>389</v>
      </c>
      <c r="Q41" t="b">
        <f t="shared" si="2"/>
        <v>0</v>
      </c>
      <c r="R41" t="s">
        <v>390</v>
      </c>
      <c r="S41" t="b">
        <f t="shared" si="6"/>
        <v>0</v>
      </c>
      <c r="T41" t="s">
        <v>391</v>
      </c>
      <c r="U41" t="b">
        <f t="shared" si="7"/>
        <v>0</v>
      </c>
      <c r="V41" t="s">
        <v>392</v>
      </c>
    </row>
    <row r="42" spans="1:22">
      <c r="A42" s="5" t="s">
        <v>45</v>
      </c>
      <c r="B42" s="9">
        <v>0</v>
      </c>
      <c r="C42" s="13">
        <v>1.4763860943597829E-3</v>
      </c>
      <c r="E42" t="b">
        <f t="shared" si="0"/>
        <v>0</v>
      </c>
      <c r="F42" t="s">
        <v>393</v>
      </c>
      <c r="G42" t="b">
        <f t="shared" si="1"/>
        <v>1</v>
      </c>
      <c r="H42" t="s">
        <v>394</v>
      </c>
      <c r="I42" t="b">
        <f t="shared" si="4"/>
        <v>0</v>
      </c>
      <c r="J42" t="s">
        <v>395</v>
      </c>
      <c r="K42" t="b">
        <f t="shared" si="5"/>
        <v>0</v>
      </c>
      <c r="L42" t="s">
        <v>396</v>
      </c>
      <c r="M42" t="b">
        <f t="shared" si="5"/>
        <v>0</v>
      </c>
      <c r="N42" t="s">
        <v>397</v>
      </c>
      <c r="O42" t="b">
        <f t="shared" si="2"/>
        <v>0</v>
      </c>
      <c r="P42" t="s">
        <v>398</v>
      </c>
      <c r="Q42" t="b">
        <f t="shared" si="2"/>
        <v>0</v>
      </c>
      <c r="R42" t="s">
        <v>399</v>
      </c>
      <c r="S42" t="b">
        <f t="shared" si="6"/>
        <v>0</v>
      </c>
      <c r="T42" t="s">
        <v>400</v>
      </c>
      <c r="U42" t="b">
        <f t="shared" si="7"/>
        <v>1</v>
      </c>
      <c r="V42" t="s">
        <v>401</v>
      </c>
    </row>
    <row r="43" spans="1:22">
      <c r="A43" s="5" t="s">
        <v>37</v>
      </c>
      <c r="B43" s="9">
        <v>0</v>
      </c>
      <c r="C43" s="13">
        <v>1.4204796657480137E-3</v>
      </c>
      <c r="E43" t="b">
        <f t="shared" si="0"/>
        <v>0</v>
      </c>
      <c r="F43" t="s">
        <v>402</v>
      </c>
      <c r="G43" t="b">
        <f t="shared" si="1"/>
        <v>0</v>
      </c>
      <c r="H43" t="s">
        <v>403</v>
      </c>
      <c r="I43" t="b">
        <f t="shared" si="4"/>
        <v>0</v>
      </c>
      <c r="J43" t="s">
        <v>404</v>
      </c>
      <c r="K43" t="b">
        <f t="shared" si="5"/>
        <v>0</v>
      </c>
      <c r="L43" t="s">
        <v>405</v>
      </c>
      <c r="M43" t="b">
        <f t="shared" si="5"/>
        <v>0</v>
      </c>
      <c r="N43" t="s">
        <v>406</v>
      </c>
      <c r="O43" t="b">
        <f t="shared" si="2"/>
        <v>0</v>
      </c>
      <c r="P43" t="s">
        <v>407</v>
      </c>
      <c r="Q43" t="b">
        <f t="shared" si="2"/>
        <v>0</v>
      </c>
      <c r="R43" t="s">
        <v>408</v>
      </c>
      <c r="S43" t="b">
        <f t="shared" si="6"/>
        <v>0</v>
      </c>
      <c r="T43" t="s">
        <v>409</v>
      </c>
      <c r="U43" t="b">
        <f t="shared" si="7"/>
        <v>0</v>
      </c>
      <c r="V43" t="s">
        <v>410</v>
      </c>
    </row>
    <row r="44" spans="1:22">
      <c r="A44" s="5" t="s">
        <v>64</v>
      </c>
      <c r="B44" s="9">
        <v>0</v>
      </c>
      <c r="C44" s="13">
        <v>1.409070190521122E-3</v>
      </c>
      <c r="E44" t="b">
        <f t="shared" si="0"/>
        <v>0</v>
      </c>
      <c r="F44" t="s">
        <v>411</v>
      </c>
      <c r="G44" t="b">
        <f t="shared" si="1"/>
        <v>0</v>
      </c>
      <c r="H44" t="s">
        <v>412</v>
      </c>
      <c r="I44" t="b">
        <f t="shared" si="4"/>
        <v>0</v>
      </c>
      <c r="J44" t="s">
        <v>413</v>
      </c>
      <c r="K44" t="b">
        <f t="shared" si="5"/>
        <v>0</v>
      </c>
      <c r="L44" t="s">
        <v>414</v>
      </c>
      <c r="M44" t="b">
        <f t="shared" si="5"/>
        <v>0</v>
      </c>
      <c r="N44" t="s">
        <v>415</v>
      </c>
      <c r="O44" t="b">
        <f t="shared" si="2"/>
        <v>0</v>
      </c>
      <c r="P44" t="s">
        <v>416</v>
      </c>
      <c r="Q44" t="b">
        <f t="shared" si="2"/>
        <v>0</v>
      </c>
      <c r="R44" t="s">
        <v>417</v>
      </c>
      <c r="S44" t="b">
        <f t="shared" si="6"/>
        <v>0</v>
      </c>
      <c r="T44" t="s">
        <v>418</v>
      </c>
      <c r="U44" t="b">
        <f t="shared" si="7"/>
        <v>0</v>
      </c>
      <c r="V44" t="s">
        <v>419</v>
      </c>
    </row>
    <row r="45" spans="1:22">
      <c r="A45" s="5" t="s">
        <v>36</v>
      </c>
      <c r="B45" s="9">
        <v>0</v>
      </c>
      <c r="C45" s="13">
        <v>1.40507687419171E-3</v>
      </c>
      <c r="E45" t="b">
        <f t="shared" si="0"/>
        <v>0</v>
      </c>
      <c r="F45" t="s">
        <v>420</v>
      </c>
      <c r="G45" t="b">
        <f t="shared" si="1"/>
        <v>0</v>
      </c>
      <c r="H45" t="s">
        <v>421</v>
      </c>
      <c r="I45" t="b">
        <f t="shared" si="4"/>
        <v>0</v>
      </c>
      <c r="J45" t="s">
        <v>422</v>
      </c>
      <c r="K45" t="b">
        <f t="shared" si="5"/>
        <v>0</v>
      </c>
      <c r="L45" t="s">
        <v>423</v>
      </c>
      <c r="M45" t="b">
        <f t="shared" si="5"/>
        <v>0</v>
      </c>
      <c r="N45" t="s">
        <v>424</v>
      </c>
      <c r="O45" t="b">
        <f t="shared" si="2"/>
        <v>0</v>
      </c>
      <c r="P45" t="s">
        <v>425</v>
      </c>
      <c r="Q45" t="b">
        <f t="shared" si="2"/>
        <v>0</v>
      </c>
      <c r="R45" t="s">
        <v>426</v>
      </c>
      <c r="S45" t="b">
        <f t="shared" si="6"/>
        <v>0</v>
      </c>
      <c r="T45" t="s">
        <v>427</v>
      </c>
      <c r="U45" t="b">
        <f t="shared" si="7"/>
        <v>0</v>
      </c>
      <c r="V45" t="s">
        <v>428</v>
      </c>
    </row>
    <row r="46" spans="1:22">
      <c r="A46" s="5" t="s">
        <v>48</v>
      </c>
      <c r="B46" s="9">
        <v>0</v>
      </c>
      <c r="C46" s="13">
        <v>1.3674256059429675E-3</v>
      </c>
      <c r="E46" t="b">
        <f t="shared" si="0"/>
        <v>0</v>
      </c>
      <c r="F46" t="s">
        <v>429</v>
      </c>
      <c r="G46" t="b">
        <f t="shared" si="1"/>
        <v>0</v>
      </c>
      <c r="H46" t="s">
        <v>430</v>
      </c>
      <c r="I46" t="b">
        <f t="shared" si="4"/>
        <v>1</v>
      </c>
      <c r="J46" t="s">
        <v>431</v>
      </c>
      <c r="K46" t="b">
        <f t="shared" si="5"/>
        <v>0</v>
      </c>
      <c r="L46" t="s">
        <v>432</v>
      </c>
      <c r="M46" t="b">
        <f t="shared" si="5"/>
        <v>0</v>
      </c>
      <c r="N46" t="s">
        <v>433</v>
      </c>
      <c r="O46" t="b">
        <f t="shared" si="2"/>
        <v>0</v>
      </c>
      <c r="P46" t="s">
        <v>434</v>
      </c>
      <c r="Q46" t="b">
        <f t="shared" si="2"/>
        <v>0</v>
      </c>
      <c r="R46" t="s">
        <v>435</v>
      </c>
      <c r="S46" t="b">
        <f t="shared" si="6"/>
        <v>0</v>
      </c>
      <c r="T46" t="s">
        <v>436</v>
      </c>
      <c r="U46" t="b">
        <f t="shared" si="7"/>
        <v>0</v>
      </c>
      <c r="V46" t="s">
        <v>437</v>
      </c>
    </row>
    <row r="47" spans="1:22">
      <c r="A47" s="5" t="s">
        <v>63</v>
      </c>
      <c r="B47" s="9">
        <v>0</v>
      </c>
      <c r="C47" s="13">
        <v>1.2133976903799298E-3</v>
      </c>
      <c r="E47" t="b">
        <f t="shared" si="0"/>
        <v>0</v>
      </c>
      <c r="F47" t="s">
        <v>438</v>
      </c>
      <c r="G47" t="b">
        <f t="shared" si="1"/>
        <v>0</v>
      </c>
      <c r="H47" t="s">
        <v>439</v>
      </c>
      <c r="I47" t="b">
        <f t="shared" si="4"/>
        <v>0</v>
      </c>
      <c r="J47" t="s">
        <v>440</v>
      </c>
      <c r="K47" t="b">
        <f t="shared" si="5"/>
        <v>0</v>
      </c>
      <c r="L47" t="s">
        <v>441</v>
      </c>
      <c r="M47" t="b">
        <f t="shared" si="5"/>
        <v>0</v>
      </c>
      <c r="N47" t="s">
        <v>442</v>
      </c>
      <c r="O47" t="b">
        <f t="shared" si="2"/>
        <v>0</v>
      </c>
      <c r="P47" t="s">
        <v>443</v>
      </c>
      <c r="Q47" t="b">
        <f t="shared" si="2"/>
        <v>0</v>
      </c>
      <c r="R47" t="s">
        <v>444</v>
      </c>
      <c r="S47" t="b">
        <f t="shared" si="6"/>
        <v>0</v>
      </c>
      <c r="T47" t="s">
        <v>445</v>
      </c>
      <c r="U47" t="b">
        <f t="shared" si="7"/>
        <v>0</v>
      </c>
      <c r="V47" t="s">
        <v>446</v>
      </c>
    </row>
    <row r="48" spans="1:22">
      <c r="A48" s="5" t="s">
        <v>22</v>
      </c>
      <c r="B48" s="9">
        <v>0</v>
      </c>
      <c r="C48" s="13">
        <v>1.2088339002891732E-3</v>
      </c>
      <c r="E48" t="b">
        <f t="shared" si="0"/>
        <v>0</v>
      </c>
      <c r="F48" t="s">
        <v>447</v>
      </c>
      <c r="G48" t="b">
        <f t="shared" si="1"/>
        <v>0</v>
      </c>
      <c r="H48" t="s">
        <v>448</v>
      </c>
      <c r="I48" t="b">
        <f t="shared" si="4"/>
        <v>0</v>
      </c>
      <c r="J48" t="s">
        <v>449</v>
      </c>
      <c r="K48" t="b">
        <f t="shared" si="5"/>
        <v>0</v>
      </c>
      <c r="L48" t="s">
        <v>450</v>
      </c>
      <c r="M48" t="b">
        <f t="shared" si="5"/>
        <v>0</v>
      </c>
      <c r="N48" t="s">
        <v>451</v>
      </c>
      <c r="O48" t="b">
        <f t="shared" si="2"/>
        <v>0</v>
      </c>
      <c r="P48" t="s">
        <v>452</v>
      </c>
      <c r="Q48" t="b">
        <f t="shared" si="2"/>
        <v>0</v>
      </c>
      <c r="R48" t="s">
        <v>453</v>
      </c>
      <c r="S48" t="b">
        <f t="shared" si="6"/>
        <v>0</v>
      </c>
      <c r="T48" t="s">
        <v>454</v>
      </c>
      <c r="U48" t="b">
        <f t="shared" si="7"/>
        <v>0</v>
      </c>
      <c r="V48" t="s">
        <v>455</v>
      </c>
    </row>
    <row r="49" spans="1:22">
      <c r="A49" s="5" t="s">
        <v>65</v>
      </c>
      <c r="B49" s="9">
        <v>0</v>
      </c>
      <c r="C49" s="13">
        <v>1.2054110577211057E-3</v>
      </c>
      <c r="E49" t="b">
        <f t="shared" si="0"/>
        <v>0</v>
      </c>
      <c r="F49" t="s">
        <v>456</v>
      </c>
      <c r="G49" t="b">
        <f t="shared" si="1"/>
        <v>0</v>
      </c>
      <c r="H49" t="s">
        <v>457</v>
      </c>
      <c r="I49" t="b">
        <f t="shared" si="4"/>
        <v>0</v>
      </c>
      <c r="J49" t="s">
        <v>458</v>
      </c>
      <c r="K49" t="b">
        <f t="shared" si="5"/>
        <v>0</v>
      </c>
      <c r="L49" t="s">
        <v>459</v>
      </c>
      <c r="M49" t="b">
        <f t="shared" si="5"/>
        <v>0</v>
      </c>
      <c r="N49" t="s">
        <v>460</v>
      </c>
      <c r="O49" t="b">
        <f t="shared" si="2"/>
        <v>0</v>
      </c>
      <c r="P49" t="s">
        <v>461</v>
      </c>
      <c r="Q49" t="b">
        <f t="shared" si="2"/>
        <v>0</v>
      </c>
      <c r="R49" t="s">
        <v>462</v>
      </c>
      <c r="S49" t="b">
        <f t="shared" si="6"/>
        <v>0</v>
      </c>
      <c r="T49" t="s">
        <v>463</v>
      </c>
      <c r="U49" t="b">
        <f t="shared" si="7"/>
        <v>0</v>
      </c>
      <c r="V49" t="s">
        <v>464</v>
      </c>
    </row>
    <row r="50" spans="1:22">
      <c r="A50" s="5" t="s">
        <v>34</v>
      </c>
      <c r="B50" s="9">
        <v>0</v>
      </c>
      <c r="C50" s="13">
        <v>1.0753430401345405E-3</v>
      </c>
      <c r="E50" t="b">
        <f t="shared" si="0"/>
        <v>0</v>
      </c>
      <c r="F50" t="s">
        <v>465</v>
      </c>
      <c r="G50" t="b">
        <f t="shared" si="1"/>
        <v>0</v>
      </c>
      <c r="H50" t="s">
        <v>466</v>
      </c>
      <c r="I50" t="b">
        <f t="shared" si="4"/>
        <v>0</v>
      </c>
      <c r="J50" t="s">
        <v>467</v>
      </c>
      <c r="K50" t="b">
        <f t="shared" si="5"/>
        <v>0</v>
      </c>
      <c r="L50" t="s">
        <v>468</v>
      </c>
      <c r="M50" t="b">
        <f t="shared" si="5"/>
        <v>0</v>
      </c>
      <c r="N50" t="s">
        <v>469</v>
      </c>
      <c r="O50" t="b">
        <f t="shared" si="2"/>
        <v>0</v>
      </c>
      <c r="P50" t="s">
        <v>470</v>
      </c>
      <c r="Q50" t="b">
        <f t="shared" si="2"/>
        <v>0</v>
      </c>
      <c r="R50" t="s">
        <v>471</v>
      </c>
      <c r="S50" t="b">
        <f t="shared" si="6"/>
        <v>0</v>
      </c>
      <c r="T50" t="s">
        <v>472</v>
      </c>
      <c r="U50" t="b">
        <f t="shared" si="7"/>
        <v>0</v>
      </c>
      <c r="V50" t="s">
        <v>473</v>
      </c>
    </row>
    <row r="51" spans="1:22">
      <c r="A51" s="5" t="s">
        <v>51</v>
      </c>
      <c r="B51" s="9">
        <v>0</v>
      </c>
      <c r="C51" s="13">
        <v>1.0724906713278177E-3</v>
      </c>
      <c r="E51" t="b">
        <f t="shared" si="0"/>
        <v>0</v>
      </c>
      <c r="F51" t="s">
        <v>474</v>
      </c>
      <c r="G51" t="b">
        <f t="shared" si="1"/>
        <v>0</v>
      </c>
      <c r="H51" t="s">
        <v>475</v>
      </c>
      <c r="I51" t="b">
        <f t="shared" si="4"/>
        <v>0</v>
      </c>
      <c r="J51" t="s">
        <v>476</v>
      </c>
      <c r="K51" t="b">
        <f t="shared" si="5"/>
        <v>0</v>
      </c>
      <c r="L51" t="s">
        <v>477</v>
      </c>
      <c r="M51" t="b">
        <f t="shared" si="5"/>
        <v>0</v>
      </c>
      <c r="N51" t="s">
        <v>478</v>
      </c>
      <c r="O51" t="b">
        <f t="shared" si="2"/>
        <v>0</v>
      </c>
      <c r="P51" t="s">
        <v>479</v>
      </c>
      <c r="Q51" t="b">
        <f t="shared" si="2"/>
        <v>0</v>
      </c>
      <c r="R51" t="s">
        <v>480</v>
      </c>
      <c r="S51" t="b">
        <f t="shared" si="6"/>
        <v>0</v>
      </c>
      <c r="T51" t="s">
        <v>481</v>
      </c>
      <c r="U51" t="b">
        <f t="shared" si="7"/>
        <v>0</v>
      </c>
      <c r="V51" t="s">
        <v>482</v>
      </c>
    </row>
    <row r="52" spans="1:22">
      <c r="A52" s="5" t="s">
        <v>24</v>
      </c>
      <c r="B52" s="9">
        <v>0</v>
      </c>
      <c r="C52" s="13">
        <v>1.0656449861916827E-3</v>
      </c>
      <c r="E52" t="b">
        <f t="shared" si="0"/>
        <v>0</v>
      </c>
      <c r="F52" t="s">
        <v>483</v>
      </c>
      <c r="G52" t="b">
        <f t="shared" si="1"/>
        <v>0</v>
      </c>
      <c r="H52" t="s">
        <v>484</v>
      </c>
      <c r="I52" t="b">
        <f t="shared" si="4"/>
        <v>1</v>
      </c>
      <c r="J52" t="s">
        <v>485</v>
      </c>
      <c r="K52" t="b">
        <f t="shared" si="5"/>
        <v>0</v>
      </c>
      <c r="L52" t="s">
        <v>486</v>
      </c>
      <c r="M52" t="b">
        <f t="shared" si="5"/>
        <v>0</v>
      </c>
      <c r="N52" t="s">
        <v>487</v>
      </c>
      <c r="O52" t="b">
        <f t="shared" si="2"/>
        <v>0</v>
      </c>
      <c r="P52" t="s">
        <v>488</v>
      </c>
      <c r="Q52" t="b">
        <f t="shared" si="2"/>
        <v>0</v>
      </c>
      <c r="R52" t="s">
        <v>489</v>
      </c>
      <c r="S52" t="b">
        <f t="shared" si="6"/>
        <v>0</v>
      </c>
      <c r="T52" t="s">
        <v>490</v>
      </c>
      <c r="U52" t="b">
        <f t="shared" si="7"/>
        <v>0</v>
      </c>
      <c r="V52" t="s">
        <v>491</v>
      </c>
    </row>
    <row r="53" spans="1:22">
      <c r="A53" s="5" t="s">
        <v>44</v>
      </c>
      <c r="B53" s="9">
        <v>0</v>
      </c>
      <c r="C53" s="13">
        <v>1.017154716477393E-3</v>
      </c>
      <c r="E53" t="b">
        <f t="shared" si="0"/>
        <v>0</v>
      </c>
      <c r="F53" t="s">
        <v>492</v>
      </c>
      <c r="G53" t="b">
        <f t="shared" si="1"/>
        <v>0</v>
      </c>
      <c r="H53" t="s">
        <v>493</v>
      </c>
      <c r="I53" t="b">
        <f t="shared" si="4"/>
        <v>1</v>
      </c>
      <c r="J53" t="s">
        <v>494</v>
      </c>
      <c r="K53" t="b">
        <f t="shared" si="5"/>
        <v>0</v>
      </c>
      <c r="L53" t="s">
        <v>495</v>
      </c>
      <c r="M53" t="b">
        <f t="shared" si="5"/>
        <v>0</v>
      </c>
      <c r="N53" t="s">
        <v>496</v>
      </c>
      <c r="O53" t="b">
        <f t="shared" si="2"/>
        <v>0</v>
      </c>
      <c r="P53" t="s">
        <v>497</v>
      </c>
      <c r="Q53" t="b">
        <f t="shared" si="2"/>
        <v>0</v>
      </c>
      <c r="R53" t="s">
        <v>498</v>
      </c>
      <c r="S53" t="b">
        <f t="shared" si="6"/>
        <v>0</v>
      </c>
      <c r="T53" t="s">
        <v>499</v>
      </c>
      <c r="U53" t="b">
        <f t="shared" si="7"/>
        <v>0</v>
      </c>
      <c r="V53" t="s">
        <v>500</v>
      </c>
    </row>
    <row r="54" spans="1:22">
      <c r="A54" s="5" t="s">
        <v>30</v>
      </c>
      <c r="B54" s="9">
        <v>0</v>
      </c>
      <c r="C54" s="13">
        <v>6.1782308353618425E-4</v>
      </c>
      <c r="E54" t="b">
        <f t="shared" si="0"/>
        <v>0</v>
      </c>
      <c r="F54" t="s">
        <v>501</v>
      </c>
      <c r="G54" t="b">
        <f t="shared" si="1"/>
        <v>0</v>
      </c>
      <c r="H54" t="s">
        <v>502</v>
      </c>
      <c r="I54" t="b">
        <f t="shared" si="4"/>
        <v>0</v>
      </c>
      <c r="J54" t="s">
        <v>503</v>
      </c>
      <c r="K54" t="b">
        <f t="shared" si="5"/>
        <v>0</v>
      </c>
      <c r="L54" t="s">
        <v>504</v>
      </c>
      <c r="M54" t="b">
        <f t="shared" si="5"/>
        <v>0</v>
      </c>
      <c r="N54" t="s">
        <v>505</v>
      </c>
      <c r="O54" t="b">
        <f t="shared" si="2"/>
        <v>0</v>
      </c>
      <c r="P54" t="s">
        <v>506</v>
      </c>
      <c r="Q54" t="b">
        <f t="shared" si="2"/>
        <v>0</v>
      </c>
      <c r="R54" t="s">
        <v>507</v>
      </c>
      <c r="S54" t="b">
        <f t="shared" si="6"/>
        <v>0</v>
      </c>
      <c r="T54" t="s">
        <v>508</v>
      </c>
      <c r="U54" t="b">
        <f t="shared" si="7"/>
        <v>0</v>
      </c>
      <c r="V54" t="s">
        <v>509</v>
      </c>
    </row>
    <row r="55" spans="1:22">
      <c r="A55" s="5" t="s">
        <v>49</v>
      </c>
      <c r="B55" s="9">
        <v>0</v>
      </c>
      <c r="C55" s="13">
        <v>5.9956792317315756E-4</v>
      </c>
      <c r="E55" t="b">
        <f t="shared" si="0"/>
        <v>0</v>
      </c>
      <c r="F55" t="s">
        <v>510</v>
      </c>
      <c r="G55" t="b">
        <f t="shared" si="1"/>
        <v>0</v>
      </c>
      <c r="H55" t="s">
        <v>511</v>
      </c>
      <c r="I55" t="b">
        <f t="shared" si="4"/>
        <v>0</v>
      </c>
      <c r="J55" t="s">
        <v>512</v>
      </c>
      <c r="K55" t="b">
        <f t="shared" si="5"/>
        <v>0</v>
      </c>
      <c r="L55" t="s">
        <v>513</v>
      </c>
      <c r="M55" t="b">
        <f t="shared" si="5"/>
        <v>0</v>
      </c>
      <c r="N55" t="s">
        <v>514</v>
      </c>
      <c r="O55" t="b">
        <f t="shared" si="2"/>
        <v>0</v>
      </c>
      <c r="P55" t="s">
        <v>515</v>
      </c>
      <c r="Q55" t="b">
        <f t="shared" si="2"/>
        <v>0</v>
      </c>
      <c r="R55" t="s">
        <v>516</v>
      </c>
      <c r="S55" t="b">
        <f t="shared" si="6"/>
        <v>0</v>
      </c>
      <c r="T55" t="s">
        <v>517</v>
      </c>
      <c r="U55" t="b">
        <f t="shared" si="7"/>
        <v>0</v>
      </c>
      <c r="V55" t="s">
        <v>518</v>
      </c>
    </row>
    <row r="56" spans="1:22">
      <c r="A56" s="5" t="s">
        <v>38</v>
      </c>
      <c r="B56" s="9">
        <v>0</v>
      </c>
      <c r="C56" s="13">
        <v>5.7731944648071879E-4</v>
      </c>
      <c r="E56" t="b">
        <f t="shared" si="0"/>
        <v>0</v>
      </c>
      <c r="F56" t="s">
        <v>519</v>
      </c>
      <c r="G56" t="b">
        <f t="shared" si="1"/>
        <v>0</v>
      </c>
      <c r="H56" t="s">
        <v>520</v>
      </c>
      <c r="I56" t="b">
        <f t="shared" si="4"/>
        <v>0</v>
      </c>
      <c r="J56" t="s">
        <v>521</v>
      </c>
      <c r="K56" t="b">
        <f t="shared" si="5"/>
        <v>0</v>
      </c>
      <c r="L56" t="s">
        <v>522</v>
      </c>
      <c r="M56" t="b">
        <f t="shared" si="5"/>
        <v>0</v>
      </c>
      <c r="N56" t="s">
        <v>523</v>
      </c>
      <c r="O56" t="b">
        <f t="shared" si="2"/>
        <v>0</v>
      </c>
      <c r="P56" t="s">
        <v>524</v>
      </c>
      <c r="Q56" t="b">
        <f t="shared" si="2"/>
        <v>0</v>
      </c>
      <c r="R56" t="s">
        <v>525</v>
      </c>
      <c r="S56" t="b">
        <f t="shared" si="6"/>
        <v>0</v>
      </c>
      <c r="T56" t="s">
        <v>526</v>
      </c>
      <c r="U56" t="b">
        <f t="shared" si="7"/>
        <v>0</v>
      </c>
      <c r="V56" t="s">
        <v>527</v>
      </c>
    </row>
    <row r="57" spans="1:22">
      <c r="A57" s="5" t="s">
        <v>46</v>
      </c>
      <c r="B57" s="9">
        <v>0</v>
      </c>
      <c r="C57" s="13">
        <v>5.6077570740172586E-4</v>
      </c>
      <c r="E57" t="b">
        <f t="shared" si="0"/>
        <v>0</v>
      </c>
      <c r="F57" t="s">
        <v>528</v>
      </c>
      <c r="G57" t="b">
        <f t="shared" si="1"/>
        <v>0</v>
      </c>
      <c r="H57" t="s">
        <v>529</v>
      </c>
      <c r="I57" t="b">
        <f t="shared" si="4"/>
        <v>0</v>
      </c>
      <c r="J57" t="s">
        <v>530</v>
      </c>
      <c r="K57" t="b">
        <f t="shared" si="5"/>
        <v>0</v>
      </c>
      <c r="L57" t="s">
        <v>531</v>
      </c>
      <c r="M57" t="b">
        <f t="shared" si="5"/>
        <v>0</v>
      </c>
      <c r="N57" t="s">
        <v>532</v>
      </c>
      <c r="O57" t="b">
        <f t="shared" si="2"/>
        <v>0</v>
      </c>
      <c r="P57" t="s">
        <v>533</v>
      </c>
      <c r="Q57" t="b">
        <f t="shared" si="2"/>
        <v>0</v>
      </c>
      <c r="R57" t="s">
        <v>534</v>
      </c>
      <c r="S57" t="b">
        <f t="shared" si="6"/>
        <v>0</v>
      </c>
      <c r="T57" t="s">
        <v>535</v>
      </c>
      <c r="U57" t="b">
        <f t="shared" si="7"/>
        <v>0</v>
      </c>
      <c r="V57" t="s">
        <v>536</v>
      </c>
    </row>
    <row r="58" spans="1:22">
      <c r="A58" s="5" t="s">
        <v>54</v>
      </c>
      <c r="B58" s="9">
        <v>0</v>
      </c>
      <c r="C58" s="13">
        <v>4.5694948283701164E-4</v>
      </c>
      <c r="E58" t="b">
        <f t="shared" si="0"/>
        <v>0</v>
      </c>
      <c r="F58" t="s">
        <v>537</v>
      </c>
      <c r="G58" t="b">
        <f t="shared" si="1"/>
        <v>0</v>
      </c>
      <c r="H58" t="s">
        <v>538</v>
      </c>
      <c r="I58" t="b">
        <f t="shared" si="4"/>
        <v>0</v>
      </c>
      <c r="J58" t="s">
        <v>539</v>
      </c>
      <c r="K58" t="b">
        <f t="shared" si="5"/>
        <v>0</v>
      </c>
      <c r="L58" t="s">
        <v>540</v>
      </c>
      <c r="M58" t="b">
        <f t="shared" si="5"/>
        <v>0</v>
      </c>
      <c r="N58" t="s">
        <v>541</v>
      </c>
      <c r="O58" t="b">
        <f t="shared" si="2"/>
        <v>0</v>
      </c>
      <c r="P58" t="s">
        <v>542</v>
      </c>
      <c r="Q58" t="b">
        <f t="shared" si="2"/>
        <v>0</v>
      </c>
      <c r="R58" t="s">
        <v>543</v>
      </c>
      <c r="S58" t="b">
        <f t="shared" si="6"/>
        <v>0</v>
      </c>
      <c r="T58" t="s">
        <v>544</v>
      </c>
      <c r="U58" t="b">
        <f t="shared" si="7"/>
        <v>0</v>
      </c>
      <c r="V58" t="s">
        <v>545</v>
      </c>
    </row>
    <row r="59" spans="1:22">
      <c r="A59" s="5" t="s">
        <v>47</v>
      </c>
      <c r="B59" s="9">
        <v>0</v>
      </c>
      <c r="C59" s="13">
        <v>3.9590879037314117E-4</v>
      </c>
      <c r="E59" t="b">
        <f t="shared" si="0"/>
        <v>0</v>
      </c>
      <c r="F59" t="s">
        <v>546</v>
      </c>
      <c r="G59" t="b">
        <f t="shared" si="1"/>
        <v>0</v>
      </c>
      <c r="H59" t="s">
        <v>547</v>
      </c>
      <c r="I59" t="b">
        <f t="shared" si="4"/>
        <v>0</v>
      </c>
      <c r="J59" t="s">
        <v>548</v>
      </c>
      <c r="K59" t="b">
        <f t="shared" si="5"/>
        <v>0</v>
      </c>
      <c r="L59" t="s">
        <v>549</v>
      </c>
      <c r="M59" t="b">
        <f t="shared" si="5"/>
        <v>0</v>
      </c>
      <c r="N59" t="s">
        <v>550</v>
      </c>
      <c r="O59" t="b">
        <f t="shared" si="2"/>
        <v>0</v>
      </c>
      <c r="P59" t="s">
        <v>551</v>
      </c>
      <c r="Q59" t="b">
        <f t="shared" si="2"/>
        <v>0</v>
      </c>
      <c r="R59" t="s">
        <v>552</v>
      </c>
      <c r="S59" t="b">
        <f t="shared" si="6"/>
        <v>1</v>
      </c>
      <c r="T59" t="s">
        <v>553</v>
      </c>
      <c r="U59" t="b">
        <f t="shared" si="7"/>
        <v>0</v>
      </c>
      <c r="V59" t="s">
        <v>554</v>
      </c>
    </row>
    <row r="60" spans="1:22">
      <c r="A60" s="5" t="s">
        <v>52</v>
      </c>
      <c r="B60" s="9">
        <v>0</v>
      </c>
      <c r="C60" s="13">
        <v>3.485594681815407E-4</v>
      </c>
      <c r="E60" t="b">
        <f t="shared" si="0"/>
        <v>0</v>
      </c>
      <c r="F60" t="s">
        <v>555</v>
      </c>
      <c r="G60" t="b">
        <f t="shared" si="1"/>
        <v>0</v>
      </c>
      <c r="H60" t="s">
        <v>556</v>
      </c>
      <c r="I60" t="b">
        <f t="shared" si="4"/>
        <v>0</v>
      </c>
      <c r="J60" t="s">
        <v>557</v>
      </c>
      <c r="K60" t="b">
        <f t="shared" si="5"/>
        <v>0</v>
      </c>
      <c r="L60" t="s">
        <v>558</v>
      </c>
      <c r="M60" t="b">
        <f t="shared" si="5"/>
        <v>0</v>
      </c>
      <c r="N60" t="s">
        <v>559</v>
      </c>
      <c r="O60" t="b">
        <f t="shared" si="2"/>
        <v>0</v>
      </c>
      <c r="P60" t="s">
        <v>560</v>
      </c>
      <c r="Q60" t="b">
        <f t="shared" si="2"/>
        <v>0</v>
      </c>
      <c r="R60" t="s">
        <v>561</v>
      </c>
      <c r="S60" t="b">
        <f t="shared" si="6"/>
        <v>0</v>
      </c>
      <c r="T60" t="s">
        <v>562</v>
      </c>
      <c r="U60" t="b">
        <f t="shared" si="7"/>
        <v>0</v>
      </c>
      <c r="V60" t="s">
        <v>563</v>
      </c>
    </row>
    <row r="61" spans="1:22">
      <c r="A61" s="5" t="s">
        <v>57</v>
      </c>
      <c r="B61" s="9">
        <v>0</v>
      </c>
      <c r="C61" s="13">
        <v>2.9949872470590649E-4</v>
      </c>
      <c r="E61" t="b">
        <f t="shared" si="0"/>
        <v>0</v>
      </c>
      <c r="F61" t="s">
        <v>564</v>
      </c>
      <c r="G61" t="b">
        <f t="shared" si="1"/>
        <v>0</v>
      </c>
      <c r="H61" t="s">
        <v>565</v>
      </c>
      <c r="I61" t="b">
        <f t="shared" si="4"/>
        <v>0</v>
      </c>
      <c r="J61" t="s">
        <v>566</v>
      </c>
      <c r="K61" t="b">
        <f t="shared" si="5"/>
        <v>0</v>
      </c>
      <c r="L61" t="s">
        <v>567</v>
      </c>
      <c r="M61" t="b">
        <f t="shared" si="5"/>
        <v>0</v>
      </c>
      <c r="N61" t="s">
        <v>568</v>
      </c>
      <c r="O61" t="b">
        <f t="shared" si="2"/>
        <v>0</v>
      </c>
      <c r="P61" t="s">
        <v>569</v>
      </c>
      <c r="Q61" t="b">
        <f t="shared" si="2"/>
        <v>0</v>
      </c>
      <c r="R61" t="s">
        <v>570</v>
      </c>
      <c r="S61" t="b">
        <f t="shared" si="6"/>
        <v>1</v>
      </c>
      <c r="T61" t="s">
        <v>571</v>
      </c>
      <c r="U61" t="b">
        <f t="shared" si="7"/>
        <v>0</v>
      </c>
      <c r="V61" t="s">
        <v>572</v>
      </c>
    </row>
    <row r="62" spans="1:22">
      <c r="A62" s="5" t="s">
        <v>61</v>
      </c>
      <c r="B62" s="9">
        <v>0</v>
      </c>
      <c r="C62" s="13">
        <v>2.6241793021850859E-4</v>
      </c>
      <c r="E62" t="b">
        <f t="shared" si="0"/>
        <v>0</v>
      </c>
      <c r="F62" t="s">
        <v>573</v>
      </c>
      <c r="G62" t="b">
        <f t="shared" si="1"/>
        <v>0</v>
      </c>
      <c r="H62" t="s">
        <v>574</v>
      </c>
      <c r="I62" t="b">
        <f t="shared" si="4"/>
        <v>1</v>
      </c>
      <c r="J62" t="s">
        <v>575</v>
      </c>
      <c r="K62" t="b">
        <f t="shared" si="5"/>
        <v>0</v>
      </c>
      <c r="L62" t="s">
        <v>576</v>
      </c>
      <c r="M62" t="b">
        <f t="shared" si="5"/>
        <v>0</v>
      </c>
      <c r="N62" t="s">
        <v>577</v>
      </c>
      <c r="O62" t="b">
        <f t="shared" si="2"/>
        <v>0</v>
      </c>
      <c r="P62" t="s">
        <v>578</v>
      </c>
      <c r="Q62" t="b">
        <f t="shared" si="2"/>
        <v>0</v>
      </c>
      <c r="R62" t="s">
        <v>579</v>
      </c>
      <c r="S62" t="b">
        <f t="shared" si="6"/>
        <v>1</v>
      </c>
      <c r="T62" t="s">
        <v>580</v>
      </c>
      <c r="U62" t="b">
        <f t="shared" si="7"/>
        <v>0</v>
      </c>
      <c r="V62" t="s">
        <v>581</v>
      </c>
    </row>
    <row r="63" spans="1:22">
      <c r="A63" s="5" t="s">
        <v>60</v>
      </c>
      <c r="B63" s="9">
        <v>0</v>
      </c>
      <c r="C63" s="13">
        <v>2.3731708471934687E-4</v>
      </c>
      <c r="E63" t="b">
        <f t="shared" si="0"/>
        <v>0</v>
      </c>
      <c r="F63" t="s">
        <v>582</v>
      </c>
      <c r="G63" t="b">
        <f t="shared" si="1"/>
        <v>0</v>
      </c>
      <c r="H63" t="s">
        <v>583</v>
      </c>
      <c r="I63" t="b">
        <f t="shared" si="4"/>
        <v>0</v>
      </c>
      <c r="J63" t="s">
        <v>584</v>
      </c>
      <c r="K63" t="b">
        <f t="shared" si="5"/>
        <v>0</v>
      </c>
      <c r="L63" t="s">
        <v>585</v>
      </c>
      <c r="M63" t="b">
        <f t="shared" si="5"/>
        <v>0</v>
      </c>
      <c r="N63" t="s">
        <v>586</v>
      </c>
      <c r="O63" t="b">
        <f t="shared" si="2"/>
        <v>0</v>
      </c>
      <c r="P63" t="s">
        <v>587</v>
      </c>
      <c r="S63" t="b">
        <f t="shared" si="6"/>
        <v>0</v>
      </c>
      <c r="T63" t="s">
        <v>588</v>
      </c>
      <c r="U63" t="b">
        <f t="shared" si="7"/>
        <v>0</v>
      </c>
      <c r="V63" t="s">
        <v>589</v>
      </c>
    </row>
    <row r="64" spans="1:22">
      <c r="A64" s="5" t="s">
        <v>43</v>
      </c>
      <c r="B64" s="9">
        <v>0</v>
      </c>
      <c r="C64" s="13">
        <v>1.831220773916114E-4</v>
      </c>
      <c r="E64" t="b">
        <f t="shared" si="0"/>
        <v>0</v>
      </c>
      <c r="F64" t="s">
        <v>590</v>
      </c>
      <c r="G64" t="b">
        <f t="shared" si="1"/>
        <v>0</v>
      </c>
      <c r="H64" t="s">
        <v>591</v>
      </c>
      <c r="I64" t="b">
        <f t="shared" si="4"/>
        <v>0</v>
      </c>
      <c r="J64" t="s">
        <v>592</v>
      </c>
      <c r="K64" t="b">
        <f t="shared" si="5"/>
        <v>0</v>
      </c>
      <c r="L64" t="s">
        <v>593</v>
      </c>
      <c r="M64" t="b">
        <f t="shared" si="5"/>
        <v>0</v>
      </c>
      <c r="N64" t="s">
        <v>594</v>
      </c>
      <c r="O64" t="b">
        <f t="shared" si="2"/>
        <v>0</v>
      </c>
      <c r="P64" t="s">
        <v>595</v>
      </c>
      <c r="S64" t="b">
        <f t="shared" si="6"/>
        <v>0</v>
      </c>
      <c r="T64" t="s">
        <v>596</v>
      </c>
      <c r="U64" t="b">
        <f t="shared" si="7"/>
        <v>0</v>
      </c>
      <c r="V64" t="s">
        <v>597</v>
      </c>
    </row>
    <row r="65" spans="1:22">
      <c r="A65" s="5" t="s">
        <v>58</v>
      </c>
      <c r="B65" s="9">
        <v>0</v>
      </c>
      <c r="C65" s="13">
        <v>1.477527041882472E-4</v>
      </c>
      <c r="E65" t="b">
        <f t="shared" si="0"/>
        <v>0</v>
      </c>
      <c r="F65" t="s">
        <v>598</v>
      </c>
      <c r="G65" t="b">
        <f t="shared" si="1"/>
        <v>0</v>
      </c>
      <c r="H65" t="s">
        <v>599</v>
      </c>
      <c r="I65" t="b">
        <f t="shared" si="4"/>
        <v>0</v>
      </c>
      <c r="J65" t="s">
        <v>600</v>
      </c>
      <c r="K65" t="b">
        <f t="shared" si="5"/>
        <v>0</v>
      </c>
      <c r="L65" t="s">
        <v>601</v>
      </c>
      <c r="M65" t="b">
        <f t="shared" si="5"/>
        <v>0</v>
      </c>
      <c r="N65" t="s">
        <v>602</v>
      </c>
      <c r="O65" t="b">
        <f t="shared" si="2"/>
        <v>0</v>
      </c>
      <c r="P65" t="s">
        <v>603</v>
      </c>
      <c r="S65" t="b">
        <f t="shared" si="6"/>
        <v>0</v>
      </c>
      <c r="T65" t="s">
        <v>604</v>
      </c>
      <c r="U65" t="b">
        <f t="shared" si="7"/>
        <v>0</v>
      </c>
      <c r="V65" t="s">
        <v>605</v>
      </c>
    </row>
    <row r="66" spans="1:22">
      <c r="A66" s="5" t="s">
        <v>66</v>
      </c>
      <c r="B66" s="9">
        <v>0</v>
      </c>
      <c r="C66" s="13">
        <v>1.0781954089412634E-4</v>
      </c>
      <c r="E66" t="b">
        <f t="shared" si="0"/>
        <v>0</v>
      </c>
      <c r="F66" t="s">
        <v>606</v>
      </c>
      <c r="G66" t="b">
        <f t="shared" si="1"/>
        <v>0</v>
      </c>
      <c r="H66" t="s">
        <v>607</v>
      </c>
      <c r="I66" t="b">
        <f t="shared" si="4"/>
        <v>0</v>
      </c>
      <c r="J66" t="s">
        <v>608</v>
      </c>
      <c r="K66" t="b">
        <f t="shared" si="5"/>
        <v>0</v>
      </c>
      <c r="L66" t="s">
        <v>609</v>
      </c>
      <c r="M66" t="b">
        <f t="shared" si="5"/>
        <v>1</v>
      </c>
      <c r="N66" t="s">
        <v>610</v>
      </c>
      <c r="O66" t="b">
        <f t="shared" si="2"/>
        <v>0</v>
      </c>
      <c r="P66" t="s">
        <v>611</v>
      </c>
      <c r="S66" t="b">
        <f t="shared" si="6"/>
        <v>0</v>
      </c>
      <c r="T66" t="s">
        <v>612</v>
      </c>
      <c r="U66" t="b">
        <f t="shared" si="7"/>
        <v>0</v>
      </c>
      <c r="V66" t="s">
        <v>613</v>
      </c>
    </row>
    <row r="67" spans="1:22">
      <c r="A67" s="5" t="s">
        <v>62</v>
      </c>
      <c r="B67" s="9">
        <v>0</v>
      </c>
      <c r="C67" s="13">
        <v>9.5269118144545496E-5</v>
      </c>
      <c r="E67" t="b">
        <f t="shared" si="0"/>
        <v>1</v>
      </c>
      <c r="F67" t="s">
        <v>614</v>
      </c>
      <c r="G67" t="b">
        <f t="shared" si="1"/>
        <v>0</v>
      </c>
      <c r="H67" t="s">
        <v>615</v>
      </c>
      <c r="I67" t="b">
        <f t="shared" si="4"/>
        <v>0</v>
      </c>
      <c r="J67" t="s">
        <v>616</v>
      </c>
      <c r="K67" t="b">
        <f t="shared" si="5"/>
        <v>0</v>
      </c>
      <c r="L67" t="s">
        <v>617</v>
      </c>
      <c r="M67" t="b">
        <f t="shared" si="5"/>
        <v>0</v>
      </c>
      <c r="N67" t="s">
        <v>618</v>
      </c>
      <c r="O67" t="b">
        <f t="shared" si="2"/>
        <v>0</v>
      </c>
      <c r="P67" t="s">
        <v>619</v>
      </c>
      <c r="S67" t="b">
        <f t="shared" si="6"/>
        <v>0</v>
      </c>
      <c r="T67" t="s">
        <v>620</v>
      </c>
      <c r="U67" t="b">
        <f t="shared" si="7"/>
        <v>0</v>
      </c>
      <c r="V67" t="s">
        <v>621</v>
      </c>
    </row>
    <row r="68" spans="1:22">
      <c r="A68" s="5" t="s">
        <v>59</v>
      </c>
      <c r="B68" s="9">
        <v>0</v>
      </c>
      <c r="C68" s="13">
        <v>6.2181639986559631E-5</v>
      </c>
      <c r="E68" t="b">
        <f t="shared" si="0"/>
        <v>1</v>
      </c>
      <c r="F68" t="s">
        <v>622</v>
      </c>
      <c r="G68" t="b">
        <f t="shared" si="1"/>
        <v>0</v>
      </c>
      <c r="H68" t="s">
        <v>623</v>
      </c>
      <c r="I68" t="b">
        <f t="shared" si="4"/>
        <v>0</v>
      </c>
      <c r="J68" t="s">
        <v>624</v>
      </c>
      <c r="K68" t="b">
        <f t="shared" si="5"/>
        <v>0</v>
      </c>
      <c r="L68" t="s">
        <v>625</v>
      </c>
      <c r="M68" t="b">
        <f t="shared" si="5"/>
        <v>0</v>
      </c>
      <c r="N68" t="s">
        <v>626</v>
      </c>
      <c r="O68" t="b">
        <f t="shared" si="2"/>
        <v>0</v>
      </c>
      <c r="P68" t="s">
        <v>627</v>
      </c>
      <c r="S68" t="b">
        <f t="shared" si="6"/>
        <v>0</v>
      </c>
      <c r="T68" t="s">
        <v>628</v>
      </c>
      <c r="U68" t="b">
        <f t="shared" si="7"/>
        <v>0</v>
      </c>
      <c r="V68" t="s">
        <v>629</v>
      </c>
    </row>
    <row r="69" spans="1:22">
      <c r="A69" s="5" t="s">
        <v>56</v>
      </c>
      <c r="B69" s="9">
        <v>0</v>
      </c>
      <c r="C69" s="13">
        <v>4.9060743475634208E-5</v>
      </c>
      <c r="E69" t="b">
        <f t="shared" si="0"/>
        <v>1</v>
      </c>
      <c r="F69" t="s">
        <v>630</v>
      </c>
      <c r="G69" t="b">
        <f t="shared" si="1"/>
        <v>1</v>
      </c>
      <c r="H69" t="s">
        <v>631</v>
      </c>
      <c r="I69" t="b">
        <f t="shared" si="4"/>
        <v>0</v>
      </c>
      <c r="J69" t="s">
        <v>632</v>
      </c>
      <c r="K69" t="b">
        <f t="shared" si="5"/>
        <v>0</v>
      </c>
      <c r="L69" t="s">
        <v>633</v>
      </c>
      <c r="M69" t="b">
        <f t="shared" si="5"/>
        <v>0</v>
      </c>
      <c r="N69" t="s">
        <v>634</v>
      </c>
      <c r="O69" t="b">
        <f t="shared" si="2"/>
        <v>0</v>
      </c>
      <c r="P69" t="s">
        <v>635</v>
      </c>
      <c r="S69" t="b">
        <f t="shared" si="6"/>
        <v>0</v>
      </c>
      <c r="T69" t="s">
        <v>636</v>
      </c>
      <c r="U69" t="b">
        <f t="shared" si="7"/>
        <v>0</v>
      </c>
      <c r="V69" t="s">
        <v>637</v>
      </c>
    </row>
    <row r="70" spans="1:22">
      <c r="A70" s="5" t="s">
        <v>55</v>
      </c>
      <c r="B70" s="9">
        <v>0</v>
      </c>
      <c r="C70" s="13">
        <v>3.1376056873952114E-5</v>
      </c>
      <c r="E70" t="b">
        <f t="shared" si="0"/>
        <v>0</v>
      </c>
      <c r="F70" t="s">
        <v>638</v>
      </c>
      <c r="G70" t="b">
        <f t="shared" si="1"/>
        <v>1</v>
      </c>
      <c r="H70" t="s">
        <v>639</v>
      </c>
      <c r="I70" t="b">
        <f t="shared" si="4"/>
        <v>0</v>
      </c>
      <c r="J70" t="s">
        <v>640</v>
      </c>
      <c r="K70" t="b">
        <f t="shared" si="5"/>
        <v>0</v>
      </c>
      <c r="L70" t="s">
        <v>641</v>
      </c>
      <c r="M70" t="b">
        <f t="shared" si="5"/>
        <v>0</v>
      </c>
      <c r="N70" t="s">
        <v>642</v>
      </c>
      <c r="O70" t="b">
        <f t="shared" si="2"/>
        <v>0</v>
      </c>
      <c r="P70" t="s">
        <v>643</v>
      </c>
      <c r="S70" t="b">
        <f t="shared" si="6"/>
        <v>0</v>
      </c>
      <c r="T70" t="s">
        <v>644</v>
      </c>
      <c r="U70" t="b">
        <f t="shared" si="7"/>
        <v>0</v>
      </c>
      <c r="V70" t="s">
        <v>645</v>
      </c>
    </row>
    <row r="71" spans="1:22">
      <c r="E71" t="b">
        <f t="shared" ref="E71:E134" si="8">ISNUMBER(SEARCH($E$5,F71))</f>
        <v>0</v>
      </c>
      <c r="F71" t="s">
        <v>646</v>
      </c>
      <c r="G71" t="b">
        <f t="shared" ref="G71:G134" si="9">ISNUMBER(SEARCH($E$5,H71))</f>
        <v>0</v>
      </c>
      <c r="H71" t="s">
        <v>647</v>
      </c>
      <c r="I71" t="b">
        <f t="shared" si="4"/>
        <v>0</v>
      </c>
      <c r="J71" t="s">
        <v>648</v>
      </c>
      <c r="K71" t="b">
        <f t="shared" si="5"/>
        <v>0</v>
      </c>
      <c r="L71" t="s">
        <v>649</v>
      </c>
      <c r="M71" t="b">
        <f t="shared" si="5"/>
        <v>0</v>
      </c>
      <c r="N71" t="s">
        <v>650</v>
      </c>
      <c r="O71" t="b">
        <f t="shared" ref="O71:O84" si="10">ISNUMBER(SEARCH($E$5,P71))</f>
        <v>0</v>
      </c>
      <c r="P71" t="s">
        <v>651</v>
      </c>
      <c r="S71" t="b">
        <f t="shared" si="6"/>
        <v>0</v>
      </c>
      <c r="T71" t="s">
        <v>652</v>
      </c>
      <c r="U71" t="b">
        <f t="shared" si="7"/>
        <v>0</v>
      </c>
      <c r="V71" t="s">
        <v>653</v>
      </c>
    </row>
    <row r="72" spans="1:22">
      <c r="E72" t="b">
        <f t="shared" si="8"/>
        <v>0</v>
      </c>
      <c r="F72" t="s">
        <v>654</v>
      </c>
      <c r="G72" t="b">
        <f t="shared" si="9"/>
        <v>1</v>
      </c>
      <c r="H72" t="s">
        <v>655</v>
      </c>
      <c r="I72" t="b">
        <f t="shared" ref="I72:I135" si="11">ISNUMBER(SEARCH($E$5,J72))</f>
        <v>0</v>
      </c>
      <c r="J72" t="s">
        <v>656</v>
      </c>
      <c r="K72" t="b">
        <f t="shared" ref="K72:K135" si="12">ISNUMBER(SEARCH($E$5,L72))</f>
        <v>0</v>
      </c>
      <c r="L72" t="s">
        <v>657</v>
      </c>
      <c r="M72" t="b">
        <f t="shared" ref="M72:M135" si="13">ISNUMBER(SEARCH($E$5,N72))</f>
        <v>0</v>
      </c>
      <c r="N72" t="s">
        <v>658</v>
      </c>
      <c r="O72" t="b">
        <f t="shared" si="10"/>
        <v>0</v>
      </c>
      <c r="P72" t="s">
        <v>659</v>
      </c>
      <c r="S72" t="b">
        <f t="shared" si="6"/>
        <v>0</v>
      </c>
      <c r="T72" t="s">
        <v>660</v>
      </c>
      <c r="U72" t="b">
        <f t="shared" si="7"/>
        <v>0</v>
      </c>
      <c r="V72" t="s">
        <v>661</v>
      </c>
    </row>
    <row r="73" spans="1:22">
      <c r="E73" t="b">
        <f t="shared" si="8"/>
        <v>0</v>
      </c>
      <c r="F73" t="s">
        <v>662</v>
      </c>
      <c r="G73" t="b">
        <f t="shared" si="9"/>
        <v>0</v>
      </c>
      <c r="H73" t="s">
        <v>663</v>
      </c>
      <c r="I73" t="b">
        <f t="shared" si="11"/>
        <v>1</v>
      </c>
      <c r="J73" t="s">
        <v>664</v>
      </c>
      <c r="K73" t="b">
        <f t="shared" si="12"/>
        <v>0</v>
      </c>
      <c r="L73" t="s">
        <v>665</v>
      </c>
      <c r="M73" t="b">
        <f t="shared" si="13"/>
        <v>0</v>
      </c>
      <c r="N73" t="s">
        <v>666</v>
      </c>
      <c r="O73" t="b">
        <f t="shared" si="10"/>
        <v>0</v>
      </c>
      <c r="P73" t="s">
        <v>667</v>
      </c>
      <c r="S73" t="b">
        <f t="shared" si="6"/>
        <v>0</v>
      </c>
      <c r="T73" t="s">
        <v>668</v>
      </c>
      <c r="U73" t="b">
        <f t="shared" si="7"/>
        <v>0</v>
      </c>
      <c r="V73" t="s">
        <v>669</v>
      </c>
    </row>
    <row r="74" spans="1:22">
      <c r="E74" t="b">
        <f t="shared" si="8"/>
        <v>0</v>
      </c>
      <c r="F74" t="s">
        <v>670</v>
      </c>
      <c r="G74" t="b">
        <f t="shared" si="9"/>
        <v>0</v>
      </c>
      <c r="H74" t="s">
        <v>671</v>
      </c>
      <c r="I74" t="b">
        <f t="shared" si="11"/>
        <v>1</v>
      </c>
      <c r="J74" t="s">
        <v>672</v>
      </c>
      <c r="K74" t="b">
        <f t="shared" si="12"/>
        <v>0</v>
      </c>
      <c r="L74" t="s">
        <v>673</v>
      </c>
      <c r="M74" t="b">
        <f t="shared" si="13"/>
        <v>0</v>
      </c>
      <c r="N74" t="s">
        <v>674</v>
      </c>
      <c r="O74" t="b">
        <f t="shared" si="10"/>
        <v>0</v>
      </c>
      <c r="P74" t="s">
        <v>675</v>
      </c>
      <c r="S74" t="b">
        <f t="shared" si="6"/>
        <v>0</v>
      </c>
      <c r="T74" t="s">
        <v>676</v>
      </c>
      <c r="U74" t="b">
        <f t="shared" si="7"/>
        <v>0</v>
      </c>
      <c r="V74" t="s">
        <v>677</v>
      </c>
    </row>
    <row r="75" spans="1:22">
      <c r="E75" t="b">
        <f t="shared" si="8"/>
        <v>0</v>
      </c>
      <c r="F75" t="s">
        <v>678</v>
      </c>
      <c r="G75" t="b">
        <f t="shared" si="9"/>
        <v>1</v>
      </c>
      <c r="H75" t="s">
        <v>679</v>
      </c>
      <c r="I75" t="b">
        <f t="shared" si="11"/>
        <v>1</v>
      </c>
      <c r="J75" t="s">
        <v>680</v>
      </c>
      <c r="K75" t="b">
        <f t="shared" si="12"/>
        <v>0</v>
      </c>
      <c r="L75" t="s">
        <v>681</v>
      </c>
      <c r="M75" t="b">
        <f t="shared" si="13"/>
        <v>0</v>
      </c>
      <c r="N75" t="s">
        <v>682</v>
      </c>
      <c r="O75" t="b">
        <f t="shared" si="10"/>
        <v>0</v>
      </c>
      <c r="P75" t="s">
        <v>683</v>
      </c>
      <c r="S75" t="b">
        <f t="shared" si="6"/>
        <v>0</v>
      </c>
      <c r="T75" t="s">
        <v>684</v>
      </c>
      <c r="U75" t="b">
        <f t="shared" si="7"/>
        <v>0</v>
      </c>
      <c r="V75" t="s">
        <v>685</v>
      </c>
    </row>
    <row r="76" spans="1:22">
      <c r="E76" t="b">
        <f t="shared" si="8"/>
        <v>0</v>
      </c>
      <c r="F76" t="s">
        <v>686</v>
      </c>
      <c r="G76" t="b">
        <f t="shared" si="9"/>
        <v>0</v>
      </c>
      <c r="H76" t="s">
        <v>687</v>
      </c>
      <c r="I76" t="b">
        <f t="shared" si="11"/>
        <v>0</v>
      </c>
      <c r="J76" t="s">
        <v>688</v>
      </c>
      <c r="K76" t="b">
        <f t="shared" si="12"/>
        <v>0</v>
      </c>
      <c r="L76" t="s">
        <v>689</v>
      </c>
      <c r="M76" t="b">
        <f t="shared" si="13"/>
        <v>1</v>
      </c>
      <c r="N76" t="s">
        <v>690</v>
      </c>
      <c r="O76" t="b">
        <f t="shared" si="10"/>
        <v>0</v>
      </c>
      <c r="P76" t="s">
        <v>691</v>
      </c>
      <c r="S76" t="b">
        <f t="shared" si="6"/>
        <v>0</v>
      </c>
      <c r="U76" t="b">
        <f t="shared" si="7"/>
        <v>0</v>
      </c>
      <c r="V76" t="s">
        <v>692</v>
      </c>
    </row>
    <row r="77" spans="1:22">
      <c r="E77" t="b">
        <f t="shared" si="8"/>
        <v>0</v>
      </c>
      <c r="F77" t="s">
        <v>693</v>
      </c>
      <c r="G77" t="b">
        <f t="shared" si="9"/>
        <v>0</v>
      </c>
      <c r="H77" t="s">
        <v>694</v>
      </c>
      <c r="I77" t="b">
        <f t="shared" si="11"/>
        <v>0</v>
      </c>
      <c r="J77" t="s">
        <v>695</v>
      </c>
      <c r="K77" t="b">
        <f t="shared" si="12"/>
        <v>0</v>
      </c>
      <c r="L77" t="s">
        <v>696</v>
      </c>
      <c r="M77" t="b">
        <f t="shared" si="13"/>
        <v>0</v>
      </c>
      <c r="N77" t="s">
        <v>697</v>
      </c>
      <c r="O77" t="b">
        <f t="shared" si="10"/>
        <v>0</v>
      </c>
      <c r="P77" t="s">
        <v>698</v>
      </c>
      <c r="S77" t="b">
        <f t="shared" si="6"/>
        <v>0</v>
      </c>
      <c r="U77" t="b">
        <f t="shared" si="7"/>
        <v>0</v>
      </c>
      <c r="V77" t="s">
        <v>699</v>
      </c>
    </row>
    <row r="78" spans="1:22">
      <c r="E78" t="b">
        <f t="shared" si="8"/>
        <v>0</v>
      </c>
      <c r="F78" t="s">
        <v>700</v>
      </c>
      <c r="G78" t="b">
        <f t="shared" si="9"/>
        <v>1</v>
      </c>
      <c r="H78" t="s">
        <v>701</v>
      </c>
      <c r="I78" t="b">
        <f t="shared" si="11"/>
        <v>0</v>
      </c>
      <c r="J78" t="s">
        <v>702</v>
      </c>
      <c r="K78" t="b">
        <f t="shared" si="12"/>
        <v>0</v>
      </c>
      <c r="L78" t="s">
        <v>703</v>
      </c>
      <c r="M78" t="b">
        <f t="shared" si="13"/>
        <v>0</v>
      </c>
      <c r="N78" t="s">
        <v>704</v>
      </c>
      <c r="O78" t="b">
        <f t="shared" si="10"/>
        <v>0</v>
      </c>
      <c r="P78" t="s">
        <v>705</v>
      </c>
      <c r="S78" t="b">
        <f t="shared" si="6"/>
        <v>0</v>
      </c>
      <c r="U78" t="b">
        <f t="shared" si="7"/>
        <v>0</v>
      </c>
      <c r="V78" t="s">
        <v>706</v>
      </c>
    </row>
    <row r="79" spans="1:22">
      <c r="E79" t="b">
        <f t="shared" si="8"/>
        <v>0</v>
      </c>
      <c r="F79" t="s">
        <v>707</v>
      </c>
      <c r="G79" t="b">
        <f t="shared" si="9"/>
        <v>0</v>
      </c>
      <c r="H79" t="s">
        <v>708</v>
      </c>
      <c r="I79" t="b">
        <f t="shared" si="11"/>
        <v>0</v>
      </c>
      <c r="J79" t="s">
        <v>709</v>
      </c>
      <c r="K79" t="b">
        <f t="shared" si="12"/>
        <v>0</v>
      </c>
      <c r="L79" t="s">
        <v>710</v>
      </c>
      <c r="M79" t="b">
        <f t="shared" si="13"/>
        <v>0</v>
      </c>
      <c r="N79" t="s">
        <v>711</v>
      </c>
      <c r="O79" t="b">
        <f t="shared" si="10"/>
        <v>0</v>
      </c>
      <c r="P79" t="s">
        <v>712</v>
      </c>
      <c r="S79" t="b">
        <f t="shared" si="6"/>
        <v>0</v>
      </c>
      <c r="U79" t="b">
        <f t="shared" si="7"/>
        <v>0</v>
      </c>
      <c r="V79" t="s">
        <v>713</v>
      </c>
    </row>
    <row r="80" spans="1:22">
      <c r="E80" t="b">
        <f t="shared" si="8"/>
        <v>0</v>
      </c>
      <c r="F80" t="s">
        <v>714</v>
      </c>
      <c r="G80" t="b">
        <f t="shared" si="9"/>
        <v>0</v>
      </c>
      <c r="H80" t="s">
        <v>715</v>
      </c>
      <c r="I80" t="b">
        <f t="shared" si="11"/>
        <v>0</v>
      </c>
      <c r="J80" t="s">
        <v>716</v>
      </c>
      <c r="K80" t="b">
        <f t="shared" si="12"/>
        <v>0</v>
      </c>
      <c r="L80" t="s">
        <v>717</v>
      </c>
      <c r="M80" t="b">
        <f t="shared" si="13"/>
        <v>0</v>
      </c>
      <c r="N80" t="s">
        <v>718</v>
      </c>
      <c r="O80" t="b">
        <f t="shared" si="10"/>
        <v>0</v>
      </c>
      <c r="P80" t="s">
        <v>719</v>
      </c>
      <c r="S80" t="b">
        <f t="shared" si="6"/>
        <v>0</v>
      </c>
      <c r="U80" t="b">
        <f t="shared" si="7"/>
        <v>0</v>
      </c>
      <c r="V80" t="s">
        <v>720</v>
      </c>
    </row>
    <row r="81" spans="5:21">
      <c r="E81" t="b">
        <f t="shared" si="8"/>
        <v>0</v>
      </c>
      <c r="F81" t="s">
        <v>721</v>
      </c>
      <c r="G81" t="b">
        <f t="shared" si="9"/>
        <v>0</v>
      </c>
      <c r="H81" t="s">
        <v>722</v>
      </c>
      <c r="I81" t="b">
        <f t="shared" si="11"/>
        <v>0</v>
      </c>
      <c r="J81" t="s">
        <v>723</v>
      </c>
      <c r="K81" t="b">
        <f t="shared" si="12"/>
        <v>0</v>
      </c>
      <c r="L81" t="s">
        <v>724</v>
      </c>
      <c r="M81" t="b">
        <f t="shared" si="13"/>
        <v>0</v>
      </c>
      <c r="N81" t="s">
        <v>725</v>
      </c>
      <c r="O81" t="b">
        <f t="shared" si="10"/>
        <v>0</v>
      </c>
      <c r="P81" t="s">
        <v>726</v>
      </c>
      <c r="S81" t="b">
        <f t="shared" si="6"/>
        <v>0</v>
      </c>
      <c r="U81" t="b">
        <f t="shared" si="7"/>
        <v>0</v>
      </c>
    </row>
    <row r="82" spans="5:21">
      <c r="E82" t="b">
        <f t="shared" si="8"/>
        <v>1</v>
      </c>
      <c r="F82" t="s">
        <v>727</v>
      </c>
      <c r="G82" t="b">
        <f t="shared" si="9"/>
        <v>0</v>
      </c>
      <c r="H82" t="s">
        <v>728</v>
      </c>
      <c r="I82" t="b">
        <f t="shared" si="11"/>
        <v>0</v>
      </c>
      <c r="J82" t="s">
        <v>729</v>
      </c>
      <c r="K82" t="b">
        <f t="shared" si="12"/>
        <v>0</v>
      </c>
      <c r="L82" t="s">
        <v>730</v>
      </c>
      <c r="M82" t="b">
        <f t="shared" si="13"/>
        <v>0</v>
      </c>
      <c r="N82" t="s">
        <v>731</v>
      </c>
      <c r="O82" t="b">
        <f t="shared" si="10"/>
        <v>0</v>
      </c>
      <c r="P82" t="s">
        <v>732</v>
      </c>
      <c r="S82" t="b">
        <f t="shared" si="6"/>
        <v>0</v>
      </c>
      <c r="U82" t="b">
        <f t="shared" si="7"/>
        <v>0</v>
      </c>
    </row>
    <row r="83" spans="5:21">
      <c r="E83" t="b">
        <f t="shared" si="8"/>
        <v>1</v>
      </c>
      <c r="F83" t="s">
        <v>733</v>
      </c>
      <c r="G83" t="b">
        <f t="shared" si="9"/>
        <v>0</v>
      </c>
      <c r="H83" t="s">
        <v>734</v>
      </c>
      <c r="I83" t="b">
        <f t="shared" si="11"/>
        <v>0</v>
      </c>
      <c r="J83" t="s">
        <v>735</v>
      </c>
      <c r="K83" t="b">
        <f t="shared" si="12"/>
        <v>0</v>
      </c>
      <c r="L83" t="s">
        <v>736</v>
      </c>
      <c r="M83" t="b">
        <f t="shared" si="13"/>
        <v>0</v>
      </c>
      <c r="N83" t="s">
        <v>737</v>
      </c>
      <c r="O83" t="b">
        <f t="shared" si="10"/>
        <v>0</v>
      </c>
      <c r="P83" t="s">
        <v>738</v>
      </c>
      <c r="S83" t="b">
        <f t="shared" si="6"/>
        <v>0</v>
      </c>
      <c r="U83" t="b">
        <f t="shared" si="7"/>
        <v>0</v>
      </c>
    </row>
    <row r="84" spans="5:21">
      <c r="E84" t="b">
        <f t="shared" si="8"/>
        <v>0</v>
      </c>
      <c r="F84" t="s">
        <v>739</v>
      </c>
      <c r="G84" t="b">
        <f t="shared" si="9"/>
        <v>0</v>
      </c>
      <c r="H84" t="s">
        <v>740</v>
      </c>
      <c r="I84" t="b">
        <f t="shared" si="11"/>
        <v>0</v>
      </c>
      <c r="J84" t="s">
        <v>741</v>
      </c>
      <c r="K84" t="b">
        <f t="shared" si="12"/>
        <v>0</v>
      </c>
      <c r="L84" t="s">
        <v>742</v>
      </c>
      <c r="M84" t="b">
        <f t="shared" si="13"/>
        <v>0</v>
      </c>
      <c r="N84" t="s">
        <v>743</v>
      </c>
      <c r="O84" t="b">
        <f t="shared" si="10"/>
        <v>0</v>
      </c>
      <c r="P84" t="s">
        <v>744</v>
      </c>
      <c r="S84" t="b">
        <f t="shared" si="6"/>
        <v>0</v>
      </c>
      <c r="U84" t="b">
        <f t="shared" si="7"/>
        <v>0</v>
      </c>
    </row>
    <row r="85" spans="5:21">
      <c r="E85" t="b">
        <f t="shared" si="8"/>
        <v>0</v>
      </c>
      <c r="F85" t="s">
        <v>745</v>
      </c>
      <c r="G85" t="b">
        <f t="shared" si="9"/>
        <v>0</v>
      </c>
      <c r="H85" t="s">
        <v>746</v>
      </c>
      <c r="I85" t="b">
        <f t="shared" si="11"/>
        <v>0</v>
      </c>
      <c r="J85" t="s">
        <v>747</v>
      </c>
      <c r="K85" t="b">
        <f t="shared" si="12"/>
        <v>0</v>
      </c>
      <c r="L85" t="s">
        <v>748</v>
      </c>
      <c r="M85" t="b">
        <f t="shared" si="13"/>
        <v>0</v>
      </c>
      <c r="N85" t="s">
        <v>749</v>
      </c>
      <c r="S85" t="b">
        <f t="shared" si="6"/>
        <v>0</v>
      </c>
      <c r="U85" t="b">
        <f t="shared" si="7"/>
        <v>0</v>
      </c>
    </row>
    <row r="86" spans="5:21">
      <c r="E86" t="b">
        <f t="shared" si="8"/>
        <v>0</v>
      </c>
      <c r="F86" t="s">
        <v>750</v>
      </c>
      <c r="G86" t="b">
        <f t="shared" si="9"/>
        <v>0</v>
      </c>
      <c r="H86" t="s">
        <v>751</v>
      </c>
      <c r="I86" t="b">
        <f t="shared" si="11"/>
        <v>0</v>
      </c>
      <c r="J86" t="s">
        <v>752</v>
      </c>
      <c r="K86" t="b">
        <f t="shared" si="12"/>
        <v>0</v>
      </c>
      <c r="L86" t="s">
        <v>753</v>
      </c>
      <c r="M86" t="b">
        <f t="shared" si="13"/>
        <v>0</v>
      </c>
      <c r="N86" t="s">
        <v>754</v>
      </c>
      <c r="S86" t="b">
        <f t="shared" si="6"/>
        <v>0</v>
      </c>
      <c r="U86" t="b">
        <f t="shared" si="7"/>
        <v>0</v>
      </c>
    </row>
    <row r="87" spans="5:21">
      <c r="E87" t="b">
        <f t="shared" si="8"/>
        <v>0</v>
      </c>
      <c r="F87" t="s">
        <v>755</v>
      </c>
      <c r="G87" t="b">
        <f t="shared" si="9"/>
        <v>0</v>
      </c>
      <c r="H87" t="s">
        <v>756</v>
      </c>
      <c r="I87" t="b">
        <f t="shared" si="11"/>
        <v>0</v>
      </c>
      <c r="J87" t="s">
        <v>757</v>
      </c>
      <c r="K87" t="b">
        <f t="shared" si="12"/>
        <v>0</v>
      </c>
      <c r="L87" t="s">
        <v>758</v>
      </c>
      <c r="M87" t="b">
        <f t="shared" si="13"/>
        <v>0</v>
      </c>
      <c r="N87" t="s">
        <v>759</v>
      </c>
      <c r="S87" t="b">
        <f t="shared" ref="S87:S150" si="14">ISNUMBER(SEARCH($E$5,T87))</f>
        <v>0</v>
      </c>
      <c r="U87" t="b">
        <f t="shared" ref="U87:U150" si="15">ISNUMBER(SEARCH($E$5,V87))</f>
        <v>0</v>
      </c>
    </row>
    <row r="88" spans="5:21">
      <c r="E88" t="b">
        <f t="shared" si="8"/>
        <v>0</v>
      </c>
      <c r="F88" t="s">
        <v>760</v>
      </c>
      <c r="G88" t="b">
        <f t="shared" si="9"/>
        <v>0</v>
      </c>
      <c r="H88" t="s">
        <v>761</v>
      </c>
      <c r="I88" t="b">
        <f t="shared" si="11"/>
        <v>0</v>
      </c>
      <c r="J88" t="s">
        <v>762</v>
      </c>
      <c r="K88" t="b">
        <f t="shared" si="12"/>
        <v>0</v>
      </c>
      <c r="L88" t="s">
        <v>763</v>
      </c>
      <c r="M88" t="b">
        <f t="shared" si="13"/>
        <v>0</v>
      </c>
      <c r="N88" t="s">
        <v>764</v>
      </c>
      <c r="S88" t="b">
        <f t="shared" si="14"/>
        <v>0</v>
      </c>
      <c r="U88" t="b">
        <f t="shared" si="15"/>
        <v>0</v>
      </c>
    </row>
    <row r="89" spans="5:21">
      <c r="E89" t="b">
        <f t="shared" si="8"/>
        <v>0</v>
      </c>
      <c r="F89" t="s">
        <v>765</v>
      </c>
      <c r="G89" t="b">
        <f t="shared" si="9"/>
        <v>0</v>
      </c>
      <c r="H89" t="s">
        <v>766</v>
      </c>
      <c r="I89" t="b">
        <f t="shared" si="11"/>
        <v>0</v>
      </c>
      <c r="J89" t="s">
        <v>767</v>
      </c>
      <c r="K89" t="b">
        <f t="shared" si="12"/>
        <v>0</v>
      </c>
      <c r="L89" t="s">
        <v>768</v>
      </c>
      <c r="M89" t="b">
        <f t="shared" si="13"/>
        <v>0</v>
      </c>
      <c r="N89" t="s">
        <v>769</v>
      </c>
      <c r="S89" t="b">
        <f t="shared" si="14"/>
        <v>0</v>
      </c>
      <c r="U89" t="b">
        <f t="shared" si="15"/>
        <v>0</v>
      </c>
    </row>
    <row r="90" spans="5:21">
      <c r="E90" t="b">
        <f t="shared" si="8"/>
        <v>0</v>
      </c>
      <c r="F90" t="s">
        <v>770</v>
      </c>
      <c r="G90" t="b">
        <f t="shared" si="9"/>
        <v>1</v>
      </c>
      <c r="H90" t="s">
        <v>771</v>
      </c>
      <c r="I90" t="b">
        <f t="shared" si="11"/>
        <v>0</v>
      </c>
      <c r="J90" t="s">
        <v>772</v>
      </c>
      <c r="K90" t="b">
        <f t="shared" si="12"/>
        <v>0</v>
      </c>
      <c r="L90" t="s">
        <v>773</v>
      </c>
      <c r="M90" t="b">
        <f t="shared" si="13"/>
        <v>0</v>
      </c>
      <c r="N90" t="s">
        <v>774</v>
      </c>
      <c r="S90" t="b">
        <f t="shared" si="14"/>
        <v>0</v>
      </c>
      <c r="U90" t="b">
        <f t="shared" si="15"/>
        <v>0</v>
      </c>
    </row>
    <row r="91" spans="5:21">
      <c r="E91" t="b">
        <f t="shared" si="8"/>
        <v>0</v>
      </c>
      <c r="F91" t="s">
        <v>775</v>
      </c>
      <c r="G91" t="b">
        <f t="shared" si="9"/>
        <v>0</v>
      </c>
      <c r="H91" t="s">
        <v>776</v>
      </c>
      <c r="I91" t="b">
        <f t="shared" si="11"/>
        <v>0</v>
      </c>
      <c r="J91" t="s">
        <v>777</v>
      </c>
      <c r="K91" t="b">
        <f t="shared" si="12"/>
        <v>0</v>
      </c>
      <c r="L91" t="s">
        <v>778</v>
      </c>
      <c r="M91" t="b">
        <f t="shared" si="13"/>
        <v>0</v>
      </c>
      <c r="N91" t="s">
        <v>779</v>
      </c>
      <c r="S91" t="b">
        <f t="shared" si="14"/>
        <v>0</v>
      </c>
      <c r="U91" t="b">
        <f t="shared" si="15"/>
        <v>0</v>
      </c>
    </row>
    <row r="92" spans="5:21">
      <c r="E92" t="b">
        <f t="shared" si="8"/>
        <v>0</v>
      </c>
      <c r="F92" t="s">
        <v>780</v>
      </c>
      <c r="G92" t="b">
        <f t="shared" si="9"/>
        <v>0</v>
      </c>
      <c r="H92" t="s">
        <v>781</v>
      </c>
      <c r="I92" t="b">
        <f t="shared" si="11"/>
        <v>0</v>
      </c>
      <c r="J92" t="s">
        <v>782</v>
      </c>
      <c r="K92" t="b">
        <f t="shared" si="12"/>
        <v>0</v>
      </c>
      <c r="L92" t="s">
        <v>783</v>
      </c>
      <c r="M92" t="b">
        <f t="shared" si="13"/>
        <v>0</v>
      </c>
      <c r="N92" t="s">
        <v>784</v>
      </c>
      <c r="S92" t="b">
        <f t="shared" si="14"/>
        <v>0</v>
      </c>
      <c r="U92" t="b">
        <f t="shared" si="15"/>
        <v>0</v>
      </c>
    </row>
    <row r="93" spans="5:21">
      <c r="E93" t="b">
        <f t="shared" si="8"/>
        <v>0</v>
      </c>
      <c r="F93" t="s">
        <v>785</v>
      </c>
      <c r="G93" t="b">
        <f t="shared" si="9"/>
        <v>0</v>
      </c>
      <c r="H93" t="s">
        <v>786</v>
      </c>
      <c r="I93" t="b">
        <f t="shared" si="11"/>
        <v>0</v>
      </c>
      <c r="J93" t="s">
        <v>787</v>
      </c>
      <c r="K93" t="b">
        <f t="shared" si="12"/>
        <v>0</v>
      </c>
      <c r="L93" t="s">
        <v>788</v>
      </c>
      <c r="M93" t="b">
        <f t="shared" si="13"/>
        <v>0</v>
      </c>
      <c r="N93" t="s">
        <v>789</v>
      </c>
      <c r="S93" t="b">
        <f t="shared" si="14"/>
        <v>0</v>
      </c>
      <c r="U93" t="b">
        <f t="shared" si="15"/>
        <v>0</v>
      </c>
    </row>
    <row r="94" spans="5:21">
      <c r="E94" t="b">
        <f t="shared" si="8"/>
        <v>0</v>
      </c>
      <c r="F94" t="s">
        <v>790</v>
      </c>
      <c r="G94" t="b">
        <f t="shared" si="9"/>
        <v>0</v>
      </c>
      <c r="H94" t="s">
        <v>791</v>
      </c>
      <c r="I94" t="b">
        <f t="shared" si="11"/>
        <v>0</v>
      </c>
      <c r="J94" t="s">
        <v>792</v>
      </c>
      <c r="K94" t="b">
        <f t="shared" si="12"/>
        <v>0</v>
      </c>
      <c r="L94" t="s">
        <v>793</v>
      </c>
      <c r="M94" t="b">
        <f t="shared" si="13"/>
        <v>0</v>
      </c>
      <c r="N94" t="s">
        <v>794</v>
      </c>
      <c r="S94" t="b">
        <f t="shared" si="14"/>
        <v>0</v>
      </c>
      <c r="U94" t="b">
        <f t="shared" si="15"/>
        <v>0</v>
      </c>
    </row>
    <row r="95" spans="5:21">
      <c r="E95" t="b">
        <f t="shared" si="8"/>
        <v>0</v>
      </c>
      <c r="F95" t="s">
        <v>795</v>
      </c>
      <c r="G95" t="b">
        <f t="shared" si="9"/>
        <v>0</v>
      </c>
      <c r="H95" t="s">
        <v>796</v>
      </c>
      <c r="I95" t="b">
        <f t="shared" si="11"/>
        <v>0</v>
      </c>
      <c r="J95" t="s">
        <v>797</v>
      </c>
      <c r="K95" t="b">
        <f t="shared" si="12"/>
        <v>0</v>
      </c>
      <c r="L95" t="s">
        <v>798</v>
      </c>
      <c r="M95" t="b">
        <f t="shared" si="13"/>
        <v>0</v>
      </c>
      <c r="N95" t="s">
        <v>799</v>
      </c>
      <c r="S95" t="b">
        <f t="shared" si="14"/>
        <v>0</v>
      </c>
      <c r="U95" t="b">
        <f t="shared" si="15"/>
        <v>0</v>
      </c>
    </row>
    <row r="96" spans="5:21">
      <c r="E96" t="b">
        <f t="shared" si="8"/>
        <v>1</v>
      </c>
      <c r="F96" t="s">
        <v>800</v>
      </c>
      <c r="G96" t="b">
        <f t="shared" si="9"/>
        <v>0</v>
      </c>
      <c r="H96" t="s">
        <v>801</v>
      </c>
      <c r="I96" t="b">
        <f t="shared" si="11"/>
        <v>0</v>
      </c>
      <c r="J96" t="s">
        <v>802</v>
      </c>
      <c r="K96" t="b">
        <f t="shared" si="12"/>
        <v>0</v>
      </c>
      <c r="L96" t="s">
        <v>803</v>
      </c>
      <c r="M96" t="b">
        <f t="shared" si="13"/>
        <v>0</v>
      </c>
      <c r="N96" t="s">
        <v>804</v>
      </c>
      <c r="S96" t="b">
        <f t="shared" si="14"/>
        <v>0</v>
      </c>
      <c r="U96" t="b">
        <f t="shared" si="15"/>
        <v>0</v>
      </c>
    </row>
    <row r="97" spans="5:21">
      <c r="E97" t="b">
        <f t="shared" si="8"/>
        <v>0</v>
      </c>
      <c r="F97" t="s">
        <v>805</v>
      </c>
      <c r="G97" t="b">
        <f t="shared" si="9"/>
        <v>0</v>
      </c>
      <c r="H97" t="s">
        <v>806</v>
      </c>
      <c r="I97" t="b">
        <f t="shared" si="11"/>
        <v>0</v>
      </c>
      <c r="J97" t="s">
        <v>807</v>
      </c>
      <c r="K97" t="b">
        <f t="shared" si="12"/>
        <v>0</v>
      </c>
      <c r="L97" t="s">
        <v>808</v>
      </c>
      <c r="M97" t="b">
        <f t="shared" si="13"/>
        <v>0</v>
      </c>
      <c r="N97" t="s">
        <v>809</v>
      </c>
      <c r="S97" t="b">
        <f t="shared" si="14"/>
        <v>0</v>
      </c>
      <c r="U97" t="b">
        <f t="shared" si="15"/>
        <v>0</v>
      </c>
    </row>
    <row r="98" spans="5:21">
      <c r="E98" t="b">
        <f t="shared" si="8"/>
        <v>1</v>
      </c>
      <c r="F98" t="s">
        <v>810</v>
      </c>
      <c r="G98" t="b">
        <f t="shared" si="9"/>
        <v>1</v>
      </c>
      <c r="H98" t="s">
        <v>811</v>
      </c>
      <c r="I98" t="b">
        <f t="shared" si="11"/>
        <v>0</v>
      </c>
      <c r="J98" t="s">
        <v>812</v>
      </c>
      <c r="K98" t="b">
        <f t="shared" si="12"/>
        <v>0</v>
      </c>
      <c r="L98" t="s">
        <v>813</v>
      </c>
      <c r="M98" t="b">
        <f t="shared" si="13"/>
        <v>0</v>
      </c>
      <c r="N98" t="s">
        <v>814</v>
      </c>
      <c r="S98" t="b">
        <f t="shared" si="14"/>
        <v>0</v>
      </c>
      <c r="U98" t="b">
        <f t="shared" si="15"/>
        <v>0</v>
      </c>
    </row>
    <row r="99" spans="5:21">
      <c r="E99" t="b">
        <f t="shared" si="8"/>
        <v>0</v>
      </c>
      <c r="F99" t="s">
        <v>815</v>
      </c>
      <c r="G99" t="b">
        <f t="shared" si="9"/>
        <v>0</v>
      </c>
      <c r="H99" t="s">
        <v>816</v>
      </c>
      <c r="I99" t="b">
        <f t="shared" si="11"/>
        <v>1</v>
      </c>
      <c r="J99" t="s">
        <v>817</v>
      </c>
      <c r="K99" t="b">
        <f t="shared" si="12"/>
        <v>1</v>
      </c>
      <c r="L99" t="s">
        <v>818</v>
      </c>
      <c r="M99" t="b">
        <f t="shared" si="13"/>
        <v>0</v>
      </c>
      <c r="N99" t="s">
        <v>819</v>
      </c>
      <c r="S99" t="b">
        <f t="shared" si="14"/>
        <v>0</v>
      </c>
      <c r="U99" t="b">
        <f t="shared" si="15"/>
        <v>0</v>
      </c>
    </row>
    <row r="100" spans="5:21">
      <c r="E100" t="b">
        <f t="shared" si="8"/>
        <v>1</v>
      </c>
      <c r="F100" t="s">
        <v>820</v>
      </c>
      <c r="G100" t="b">
        <f t="shared" si="9"/>
        <v>0</v>
      </c>
      <c r="H100" t="s">
        <v>821</v>
      </c>
      <c r="I100" t="b">
        <f t="shared" si="11"/>
        <v>0</v>
      </c>
      <c r="J100" t="s">
        <v>822</v>
      </c>
      <c r="K100" t="b">
        <f t="shared" si="12"/>
        <v>0</v>
      </c>
      <c r="L100" t="s">
        <v>823</v>
      </c>
      <c r="M100" t="b">
        <f t="shared" si="13"/>
        <v>0</v>
      </c>
      <c r="N100" t="s">
        <v>824</v>
      </c>
      <c r="S100" t="b">
        <f t="shared" si="14"/>
        <v>0</v>
      </c>
      <c r="U100" t="b">
        <f t="shared" si="15"/>
        <v>0</v>
      </c>
    </row>
    <row r="101" spans="5:21">
      <c r="E101" t="b">
        <f t="shared" si="8"/>
        <v>1</v>
      </c>
      <c r="F101" t="s">
        <v>825</v>
      </c>
      <c r="G101" t="b">
        <f t="shared" si="9"/>
        <v>0</v>
      </c>
      <c r="H101" t="s">
        <v>826</v>
      </c>
      <c r="I101" t="b">
        <f t="shared" si="11"/>
        <v>0</v>
      </c>
      <c r="J101" t="s">
        <v>827</v>
      </c>
      <c r="K101" t="b">
        <f t="shared" si="12"/>
        <v>1</v>
      </c>
      <c r="L101" t="s">
        <v>828</v>
      </c>
      <c r="M101" t="b">
        <f t="shared" si="13"/>
        <v>0</v>
      </c>
      <c r="N101" t="s">
        <v>829</v>
      </c>
      <c r="S101" t="b">
        <f t="shared" si="14"/>
        <v>0</v>
      </c>
      <c r="U101" t="b">
        <f t="shared" si="15"/>
        <v>0</v>
      </c>
    </row>
    <row r="102" spans="5:21">
      <c r="E102" t="b">
        <f t="shared" si="8"/>
        <v>0</v>
      </c>
      <c r="F102" t="s">
        <v>830</v>
      </c>
      <c r="G102" t="b">
        <f t="shared" si="9"/>
        <v>0</v>
      </c>
      <c r="H102" t="s">
        <v>831</v>
      </c>
      <c r="I102" t="b">
        <f t="shared" si="11"/>
        <v>0</v>
      </c>
      <c r="J102" t="s">
        <v>832</v>
      </c>
      <c r="K102" t="b">
        <f t="shared" si="12"/>
        <v>1</v>
      </c>
      <c r="L102" t="s">
        <v>833</v>
      </c>
      <c r="M102" t="b">
        <f t="shared" si="13"/>
        <v>0</v>
      </c>
      <c r="N102" t="s">
        <v>834</v>
      </c>
      <c r="S102" t="b">
        <f t="shared" si="14"/>
        <v>0</v>
      </c>
      <c r="U102" t="b">
        <f t="shared" si="15"/>
        <v>0</v>
      </c>
    </row>
    <row r="103" spans="5:21">
      <c r="E103" t="b">
        <f t="shared" si="8"/>
        <v>0</v>
      </c>
      <c r="F103" t="s">
        <v>835</v>
      </c>
      <c r="G103" t="b">
        <f t="shared" si="9"/>
        <v>0</v>
      </c>
      <c r="H103" t="s">
        <v>836</v>
      </c>
      <c r="I103" t="b">
        <f t="shared" si="11"/>
        <v>0</v>
      </c>
      <c r="J103" t="s">
        <v>837</v>
      </c>
      <c r="K103" t="b">
        <f t="shared" si="12"/>
        <v>0</v>
      </c>
      <c r="L103" t="s">
        <v>838</v>
      </c>
      <c r="M103" t="b">
        <f t="shared" si="13"/>
        <v>0</v>
      </c>
      <c r="N103" t="s">
        <v>839</v>
      </c>
      <c r="S103" t="b">
        <f t="shared" si="14"/>
        <v>0</v>
      </c>
      <c r="U103" t="b">
        <f t="shared" si="15"/>
        <v>0</v>
      </c>
    </row>
    <row r="104" spans="5:21">
      <c r="E104" t="b">
        <f t="shared" si="8"/>
        <v>0</v>
      </c>
      <c r="F104" t="s">
        <v>840</v>
      </c>
      <c r="G104" t="b">
        <f t="shared" si="9"/>
        <v>0</v>
      </c>
      <c r="H104" t="s">
        <v>841</v>
      </c>
      <c r="I104" t="b">
        <f t="shared" si="11"/>
        <v>0</v>
      </c>
      <c r="J104" t="s">
        <v>842</v>
      </c>
      <c r="K104" t="b">
        <f t="shared" si="12"/>
        <v>0</v>
      </c>
      <c r="L104" t="s">
        <v>843</v>
      </c>
      <c r="M104" t="b">
        <f t="shared" si="13"/>
        <v>0</v>
      </c>
      <c r="N104" t="s">
        <v>844</v>
      </c>
      <c r="S104" t="b">
        <f t="shared" si="14"/>
        <v>0</v>
      </c>
      <c r="U104" t="b">
        <f t="shared" si="15"/>
        <v>0</v>
      </c>
    </row>
    <row r="105" spans="5:21">
      <c r="E105" t="b">
        <f t="shared" si="8"/>
        <v>0</v>
      </c>
      <c r="F105" t="s">
        <v>845</v>
      </c>
      <c r="G105" t="b">
        <f t="shared" si="9"/>
        <v>0</v>
      </c>
      <c r="H105" t="s">
        <v>846</v>
      </c>
      <c r="I105" t="b">
        <f t="shared" si="11"/>
        <v>0</v>
      </c>
      <c r="K105" t="b">
        <f t="shared" si="12"/>
        <v>0</v>
      </c>
      <c r="L105" t="s">
        <v>847</v>
      </c>
      <c r="M105" t="b">
        <f t="shared" si="13"/>
        <v>0</v>
      </c>
      <c r="N105" t="s">
        <v>848</v>
      </c>
      <c r="S105" t="b">
        <f t="shared" si="14"/>
        <v>0</v>
      </c>
      <c r="U105" t="b">
        <f t="shared" si="15"/>
        <v>0</v>
      </c>
    </row>
    <row r="106" spans="5:21">
      <c r="E106" t="b">
        <f t="shared" si="8"/>
        <v>0</v>
      </c>
      <c r="F106" t="s">
        <v>849</v>
      </c>
      <c r="G106" t="b">
        <f t="shared" si="9"/>
        <v>0</v>
      </c>
      <c r="H106" t="s">
        <v>850</v>
      </c>
      <c r="I106" t="b">
        <f t="shared" si="11"/>
        <v>0</v>
      </c>
      <c r="K106" t="b">
        <f t="shared" si="12"/>
        <v>0</v>
      </c>
      <c r="L106" t="s">
        <v>851</v>
      </c>
      <c r="M106" t="b">
        <f t="shared" si="13"/>
        <v>0</v>
      </c>
      <c r="N106" t="s">
        <v>852</v>
      </c>
      <c r="S106" t="b">
        <f t="shared" si="14"/>
        <v>0</v>
      </c>
      <c r="U106" t="b">
        <f t="shared" si="15"/>
        <v>0</v>
      </c>
    </row>
    <row r="107" spans="5:21">
      <c r="E107" t="b">
        <f t="shared" si="8"/>
        <v>0</v>
      </c>
      <c r="F107" t="s">
        <v>853</v>
      </c>
      <c r="G107" t="b">
        <f t="shared" si="9"/>
        <v>0</v>
      </c>
      <c r="H107" t="s">
        <v>854</v>
      </c>
      <c r="I107" t="b">
        <f t="shared" si="11"/>
        <v>0</v>
      </c>
      <c r="K107" t="b">
        <f t="shared" si="12"/>
        <v>0</v>
      </c>
      <c r="L107" t="s">
        <v>855</v>
      </c>
      <c r="M107" t="b">
        <f t="shared" si="13"/>
        <v>0</v>
      </c>
      <c r="N107" t="s">
        <v>856</v>
      </c>
      <c r="S107" t="b">
        <f t="shared" si="14"/>
        <v>0</v>
      </c>
      <c r="U107" t="b">
        <f t="shared" si="15"/>
        <v>0</v>
      </c>
    </row>
    <row r="108" spans="5:21">
      <c r="E108" t="b">
        <f t="shared" si="8"/>
        <v>1</v>
      </c>
      <c r="F108" t="s">
        <v>857</v>
      </c>
      <c r="G108" t="b">
        <f t="shared" si="9"/>
        <v>0</v>
      </c>
      <c r="H108" t="s">
        <v>858</v>
      </c>
      <c r="I108" t="b">
        <f t="shared" si="11"/>
        <v>0</v>
      </c>
      <c r="K108" t="b">
        <f t="shared" si="12"/>
        <v>0</v>
      </c>
      <c r="L108" t="s">
        <v>859</v>
      </c>
      <c r="M108" t="b">
        <f t="shared" si="13"/>
        <v>0</v>
      </c>
      <c r="N108" t="s">
        <v>860</v>
      </c>
      <c r="S108" t="b">
        <f t="shared" si="14"/>
        <v>0</v>
      </c>
      <c r="U108" t="b">
        <f t="shared" si="15"/>
        <v>0</v>
      </c>
    </row>
    <row r="109" spans="5:21">
      <c r="E109" t="b">
        <f t="shared" si="8"/>
        <v>0</v>
      </c>
      <c r="F109" t="s">
        <v>861</v>
      </c>
      <c r="G109" t="b">
        <f t="shared" si="9"/>
        <v>0</v>
      </c>
      <c r="H109" t="s">
        <v>862</v>
      </c>
      <c r="I109" t="b">
        <f t="shared" si="11"/>
        <v>0</v>
      </c>
      <c r="K109" t="b">
        <f t="shared" si="12"/>
        <v>0</v>
      </c>
      <c r="L109" t="s">
        <v>863</v>
      </c>
      <c r="M109" t="b">
        <f t="shared" si="13"/>
        <v>0</v>
      </c>
      <c r="N109" t="s">
        <v>864</v>
      </c>
      <c r="S109" t="b">
        <f t="shared" si="14"/>
        <v>0</v>
      </c>
      <c r="U109" t="b">
        <f t="shared" si="15"/>
        <v>0</v>
      </c>
    </row>
    <row r="110" spans="5:21">
      <c r="E110" t="b">
        <f t="shared" si="8"/>
        <v>0</v>
      </c>
      <c r="F110" t="s">
        <v>865</v>
      </c>
      <c r="G110" t="b">
        <f t="shared" si="9"/>
        <v>0</v>
      </c>
      <c r="H110" t="s">
        <v>866</v>
      </c>
      <c r="I110" t="b">
        <f t="shared" si="11"/>
        <v>0</v>
      </c>
      <c r="K110" t="b">
        <f t="shared" si="12"/>
        <v>0</v>
      </c>
      <c r="L110" t="s">
        <v>867</v>
      </c>
      <c r="M110" t="b">
        <f t="shared" si="13"/>
        <v>0</v>
      </c>
      <c r="N110" t="s">
        <v>868</v>
      </c>
      <c r="S110" t="b">
        <f t="shared" si="14"/>
        <v>0</v>
      </c>
      <c r="U110" t="b">
        <f t="shared" si="15"/>
        <v>0</v>
      </c>
    </row>
    <row r="111" spans="5:21">
      <c r="E111" t="b">
        <f t="shared" si="8"/>
        <v>0</v>
      </c>
      <c r="F111" t="s">
        <v>869</v>
      </c>
      <c r="G111" t="b">
        <f t="shared" si="9"/>
        <v>0</v>
      </c>
      <c r="H111" t="s">
        <v>870</v>
      </c>
      <c r="I111" t="b">
        <f t="shared" si="11"/>
        <v>0</v>
      </c>
      <c r="K111" t="b">
        <f t="shared" si="12"/>
        <v>0</v>
      </c>
      <c r="L111" t="s">
        <v>871</v>
      </c>
      <c r="M111" t="b">
        <f t="shared" si="13"/>
        <v>0</v>
      </c>
      <c r="N111" t="s">
        <v>872</v>
      </c>
      <c r="S111" t="b">
        <f t="shared" si="14"/>
        <v>0</v>
      </c>
      <c r="U111" t="b">
        <f t="shared" si="15"/>
        <v>0</v>
      </c>
    </row>
    <row r="112" spans="5:21">
      <c r="E112" t="b">
        <f t="shared" si="8"/>
        <v>0</v>
      </c>
      <c r="F112" t="s">
        <v>873</v>
      </c>
      <c r="G112" t="b">
        <f t="shared" si="9"/>
        <v>0</v>
      </c>
      <c r="H112" t="s">
        <v>874</v>
      </c>
      <c r="I112" t="b">
        <f t="shared" si="11"/>
        <v>0</v>
      </c>
      <c r="K112" t="b">
        <f t="shared" si="12"/>
        <v>0</v>
      </c>
      <c r="L112" t="s">
        <v>875</v>
      </c>
      <c r="M112" t="b">
        <f t="shared" si="13"/>
        <v>0</v>
      </c>
      <c r="N112" t="s">
        <v>876</v>
      </c>
      <c r="S112" t="b">
        <f t="shared" si="14"/>
        <v>0</v>
      </c>
      <c r="U112" t="b">
        <f t="shared" si="15"/>
        <v>0</v>
      </c>
    </row>
    <row r="113" spans="5:21">
      <c r="E113" t="b">
        <f t="shared" si="8"/>
        <v>0</v>
      </c>
      <c r="F113" t="s">
        <v>877</v>
      </c>
      <c r="G113" t="b">
        <f t="shared" si="9"/>
        <v>0</v>
      </c>
      <c r="H113" t="s">
        <v>878</v>
      </c>
      <c r="I113" t="b">
        <f t="shared" si="11"/>
        <v>0</v>
      </c>
      <c r="K113" t="b">
        <f t="shared" si="12"/>
        <v>0</v>
      </c>
      <c r="L113" t="s">
        <v>879</v>
      </c>
      <c r="M113" t="b">
        <f t="shared" si="13"/>
        <v>0</v>
      </c>
      <c r="N113" t="s">
        <v>880</v>
      </c>
      <c r="S113" t="b">
        <f t="shared" si="14"/>
        <v>0</v>
      </c>
      <c r="U113" t="b">
        <f t="shared" si="15"/>
        <v>0</v>
      </c>
    </row>
    <row r="114" spans="5:21">
      <c r="E114" t="b">
        <f t="shared" si="8"/>
        <v>0</v>
      </c>
      <c r="F114" t="s">
        <v>881</v>
      </c>
      <c r="G114" t="b">
        <f t="shared" si="9"/>
        <v>0</v>
      </c>
      <c r="H114" t="s">
        <v>882</v>
      </c>
      <c r="I114" t="b">
        <f t="shared" si="11"/>
        <v>0</v>
      </c>
      <c r="K114" t="b">
        <f t="shared" si="12"/>
        <v>0</v>
      </c>
      <c r="L114" t="s">
        <v>883</v>
      </c>
      <c r="M114" t="b">
        <f t="shared" si="13"/>
        <v>0</v>
      </c>
      <c r="N114" t="s">
        <v>884</v>
      </c>
      <c r="S114" t="b">
        <f t="shared" si="14"/>
        <v>0</v>
      </c>
      <c r="U114" t="b">
        <f t="shared" si="15"/>
        <v>0</v>
      </c>
    </row>
    <row r="115" spans="5:21">
      <c r="E115" t="b">
        <f t="shared" si="8"/>
        <v>0</v>
      </c>
      <c r="F115" t="s">
        <v>885</v>
      </c>
      <c r="G115" t="b">
        <f t="shared" si="9"/>
        <v>0</v>
      </c>
      <c r="H115" t="s">
        <v>886</v>
      </c>
      <c r="I115" t="b">
        <f t="shared" si="11"/>
        <v>0</v>
      </c>
      <c r="K115" t="b">
        <f t="shared" si="12"/>
        <v>0</v>
      </c>
      <c r="L115" t="s">
        <v>887</v>
      </c>
      <c r="M115" t="b">
        <f t="shared" si="13"/>
        <v>0</v>
      </c>
      <c r="N115" t="s">
        <v>888</v>
      </c>
      <c r="S115" t="b">
        <f t="shared" si="14"/>
        <v>0</v>
      </c>
      <c r="U115" t="b">
        <f t="shared" si="15"/>
        <v>0</v>
      </c>
    </row>
    <row r="116" spans="5:21">
      <c r="E116" t="b">
        <f t="shared" si="8"/>
        <v>0</v>
      </c>
      <c r="F116" t="s">
        <v>889</v>
      </c>
      <c r="G116" t="b">
        <f t="shared" si="9"/>
        <v>0</v>
      </c>
      <c r="H116" t="s">
        <v>890</v>
      </c>
      <c r="I116" t="b">
        <f t="shared" si="11"/>
        <v>0</v>
      </c>
      <c r="K116" t="b">
        <f t="shared" si="12"/>
        <v>0</v>
      </c>
      <c r="L116" t="s">
        <v>891</v>
      </c>
      <c r="M116" t="b">
        <f t="shared" si="13"/>
        <v>0</v>
      </c>
      <c r="N116" t="s">
        <v>892</v>
      </c>
      <c r="S116" t="b">
        <f t="shared" si="14"/>
        <v>0</v>
      </c>
      <c r="U116" t="b">
        <f t="shared" si="15"/>
        <v>0</v>
      </c>
    </row>
    <row r="117" spans="5:21">
      <c r="E117" t="b">
        <f t="shared" si="8"/>
        <v>0</v>
      </c>
      <c r="F117" t="s">
        <v>893</v>
      </c>
      <c r="G117" t="b">
        <f t="shared" si="9"/>
        <v>0</v>
      </c>
      <c r="H117" t="s">
        <v>894</v>
      </c>
      <c r="I117" t="b">
        <f t="shared" si="11"/>
        <v>0</v>
      </c>
      <c r="K117" t="b">
        <f t="shared" si="12"/>
        <v>0</v>
      </c>
      <c r="L117" t="s">
        <v>895</v>
      </c>
      <c r="M117" t="b">
        <f t="shared" si="13"/>
        <v>0</v>
      </c>
      <c r="N117" t="s">
        <v>896</v>
      </c>
      <c r="S117" t="b">
        <f t="shared" si="14"/>
        <v>0</v>
      </c>
      <c r="U117" t="b">
        <f t="shared" si="15"/>
        <v>0</v>
      </c>
    </row>
    <row r="118" spans="5:21">
      <c r="E118" t="b">
        <f t="shared" si="8"/>
        <v>0</v>
      </c>
      <c r="F118" t="s">
        <v>897</v>
      </c>
      <c r="G118" t="b">
        <f t="shared" si="9"/>
        <v>0</v>
      </c>
      <c r="H118" t="s">
        <v>898</v>
      </c>
      <c r="I118" t="b">
        <f t="shared" si="11"/>
        <v>0</v>
      </c>
      <c r="K118" t="b">
        <f t="shared" si="12"/>
        <v>0</v>
      </c>
      <c r="L118" t="s">
        <v>899</v>
      </c>
      <c r="M118" t="b">
        <f t="shared" si="13"/>
        <v>0</v>
      </c>
      <c r="N118" t="s">
        <v>900</v>
      </c>
      <c r="S118" t="b">
        <f t="shared" si="14"/>
        <v>0</v>
      </c>
      <c r="U118" t="b">
        <f t="shared" si="15"/>
        <v>0</v>
      </c>
    </row>
    <row r="119" spans="5:21">
      <c r="E119" t="b">
        <f t="shared" si="8"/>
        <v>0</v>
      </c>
      <c r="F119" t="s">
        <v>901</v>
      </c>
      <c r="G119" t="b">
        <f t="shared" si="9"/>
        <v>0</v>
      </c>
      <c r="H119" t="s">
        <v>902</v>
      </c>
      <c r="I119" t="b">
        <f t="shared" si="11"/>
        <v>0</v>
      </c>
      <c r="K119" t="b">
        <f t="shared" si="12"/>
        <v>0</v>
      </c>
      <c r="L119" t="s">
        <v>903</v>
      </c>
      <c r="M119" t="b">
        <f t="shared" si="13"/>
        <v>0</v>
      </c>
      <c r="N119" t="s">
        <v>904</v>
      </c>
      <c r="S119" t="b">
        <f t="shared" si="14"/>
        <v>0</v>
      </c>
      <c r="U119" t="b">
        <f t="shared" si="15"/>
        <v>0</v>
      </c>
    </row>
    <row r="120" spans="5:21">
      <c r="E120" t="b">
        <f t="shared" si="8"/>
        <v>0</v>
      </c>
      <c r="F120" t="s">
        <v>905</v>
      </c>
      <c r="G120" t="b">
        <f t="shared" si="9"/>
        <v>0</v>
      </c>
      <c r="H120" t="s">
        <v>906</v>
      </c>
      <c r="I120" t="b">
        <f t="shared" si="11"/>
        <v>0</v>
      </c>
      <c r="K120" t="b">
        <f t="shared" si="12"/>
        <v>0</v>
      </c>
      <c r="L120" t="s">
        <v>907</v>
      </c>
      <c r="M120" t="b">
        <f t="shared" si="13"/>
        <v>0</v>
      </c>
      <c r="N120" t="s">
        <v>908</v>
      </c>
      <c r="S120" t="b">
        <f t="shared" si="14"/>
        <v>0</v>
      </c>
      <c r="U120" t="b">
        <f t="shared" si="15"/>
        <v>0</v>
      </c>
    </row>
    <row r="121" spans="5:21">
      <c r="E121" t="b">
        <f t="shared" si="8"/>
        <v>1</v>
      </c>
      <c r="F121" t="s">
        <v>909</v>
      </c>
      <c r="G121" t="b">
        <f t="shared" si="9"/>
        <v>0</v>
      </c>
      <c r="H121" t="s">
        <v>910</v>
      </c>
      <c r="I121" t="b">
        <f t="shared" si="11"/>
        <v>0</v>
      </c>
      <c r="K121" t="b">
        <f t="shared" si="12"/>
        <v>0</v>
      </c>
      <c r="L121" t="s">
        <v>911</v>
      </c>
      <c r="M121" t="b">
        <f t="shared" si="13"/>
        <v>0</v>
      </c>
      <c r="N121" t="s">
        <v>912</v>
      </c>
      <c r="S121" t="b">
        <f t="shared" si="14"/>
        <v>0</v>
      </c>
      <c r="U121" t="b">
        <f t="shared" si="15"/>
        <v>0</v>
      </c>
    </row>
    <row r="122" spans="5:21">
      <c r="E122" t="b">
        <f t="shared" si="8"/>
        <v>0</v>
      </c>
      <c r="F122" t="s">
        <v>913</v>
      </c>
      <c r="G122" t="b">
        <f t="shared" si="9"/>
        <v>0</v>
      </c>
      <c r="H122" t="s">
        <v>914</v>
      </c>
      <c r="I122" t="b">
        <f t="shared" si="11"/>
        <v>0</v>
      </c>
      <c r="K122" t="b">
        <f t="shared" si="12"/>
        <v>0</v>
      </c>
      <c r="L122" t="s">
        <v>915</v>
      </c>
      <c r="M122" t="b">
        <f t="shared" si="13"/>
        <v>0</v>
      </c>
      <c r="N122" t="s">
        <v>916</v>
      </c>
      <c r="S122" t="b">
        <f t="shared" si="14"/>
        <v>0</v>
      </c>
      <c r="U122" t="b">
        <f t="shared" si="15"/>
        <v>0</v>
      </c>
    </row>
    <row r="123" spans="5:21">
      <c r="E123" t="b">
        <f t="shared" si="8"/>
        <v>1</v>
      </c>
      <c r="F123" t="s">
        <v>917</v>
      </c>
      <c r="G123" t="b">
        <f t="shared" si="9"/>
        <v>0</v>
      </c>
      <c r="H123" t="s">
        <v>918</v>
      </c>
      <c r="I123" t="b">
        <f t="shared" si="11"/>
        <v>0</v>
      </c>
      <c r="K123" t="b">
        <f t="shared" si="12"/>
        <v>0</v>
      </c>
      <c r="L123" t="s">
        <v>919</v>
      </c>
      <c r="M123" t="b">
        <f t="shared" si="13"/>
        <v>0</v>
      </c>
      <c r="N123" t="s">
        <v>920</v>
      </c>
      <c r="S123" t="b">
        <f t="shared" si="14"/>
        <v>0</v>
      </c>
      <c r="U123" t="b">
        <f t="shared" si="15"/>
        <v>0</v>
      </c>
    </row>
    <row r="124" spans="5:21">
      <c r="E124" t="b">
        <f t="shared" si="8"/>
        <v>1</v>
      </c>
      <c r="F124" t="s">
        <v>921</v>
      </c>
      <c r="G124" t="b">
        <f t="shared" si="9"/>
        <v>0</v>
      </c>
      <c r="H124" t="s">
        <v>922</v>
      </c>
      <c r="I124" t="b">
        <f t="shared" si="11"/>
        <v>0</v>
      </c>
      <c r="K124" t="b">
        <f t="shared" si="12"/>
        <v>0</v>
      </c>
      <c r="L124" t="s">
        <v>923</v>
      </c>
      <c r="M124" t="b">
        <f t="shared" si="13"/>
        <v>0</v>
      </c>
      <c r="N124" t="s">
        <v>924</v>
      </c>
      <c r="S124" t="b">
        <f t="shared" si="14"/>
        <v>0</v>
      </c>
      <c r="U124" t="b">
        <f t="shared" si="15"/>
        <v>0</v>
      </c>
    </row>
    <row r="125" spans="5:21">
      <c r="E125" t="b">
        <f t="shared" si="8"/>
        <v>0</v>
      </c>
      <c r="F125" t="s">
        <v>925</v>
      </c>
      <c r="G125" t="b">
        <f t="shared" si="9"/>
        <v>0</v>
      </c>
      <c r="H125" t="s">
        <v>926</v>
      </c>
      <c r="I125" t="b">
        <f t="shared" si="11"/>
        <v>0</v>
      </c>
      <c r="K125" t="b">
        <f t="shared" si="12"/>
        <v>0</v>
      </c>
      <c r="L125" t="s">
        <v>927</v>
      </c>
      <c r="M125" t="b">
        <f t="shared" si="13"/>
        <v>0</v>
      </c>
      <c r="N125" t="s">
        <v>928</v>
      </c>
      <c r="S125" t="b">
        <f t="shared" si="14"/>
        <v>0</v>
      </c>
      <c r="U125" t="b">
        <f t="shared" si="15"/>
        <v>0</v>
      </c>
    </row>
    <row r="126" spans="5:21">
      <c r="E126" t="b">
        <f t="shared" si="8"/>
        <v>1</v>
      </c>
      <c r="F126" t="s">
        <v>929</v>
      </c>
      <c r="G126" t="b">
        <f t="shared" si="9"/>
        <v>0</v>
      </c>
      <c r="H126" t="s">
        <v>930</v>
      </c>
      <c r="I126" t="b">
        <f t="shared" si="11"/>
        <v>0</v>
      </c>
      <c r="K126" t="b">
        <f t="shared" si="12"/>
        <v>0</v>
      </c>
      <c r="L126" t="s">
        <v>931</v>
      </c>
      <c r="M126" t="b">
        <f t="shared" si="13"/>
        <v>0</v>
      </c>
      <c r="N126" t="s">
        <v>932</v>
      </c>
      <c r="S126" t="b">
        <f t="shared" si="14"/>
        <v>0</v>
      </c>
      <c r="U126" t="b">
        <f t="shared" si="15"/>
        <v>0</v>
      </c>
    </row>
    <row r="127" spans="5:21">
      <c r="E127" t="b">
        <f t="shared" si="8"/>
        <v>0</v>
      </c>
      <c r="F127" t="s">
        <v>933</v>
      </c>
      <c r="G127" t="b">
        <f t="shared" si="9"/>
        <v>0</v>
      </c>
      <c r="H127" t="s">
        <v>934</v>
      </c>
      <c r="I127" t="b">
        <f t="shared" si="11"/>
        <v>0</v>
      </c>
      <c r="K127" t="b">
        <f t="shared" si="12"/>
        <v>0</v>
      </c>
      <c r="L127" t="s">
        <v>935</v>
      </c>
      <c r="M127" t="b">
        <f t="shared" si="13"/>
        <v>0</v>
      </c>
      <c r="N127" t="s">
        <v>936</v>
      </c>
      <c r="S127" t="b">
        <f t="shared" si="14"/>
        <v>0</v>
      </c>
      <c r="U127" t="b">
        <f t="shared" si="15"/>
        <v>0</v>
      </c>
    </row>
    <row r="128" spans="5:21">
      <c r="E128" t="b">
        <f t="shared" si="8"/>
        <v>1</v>
      </c>
      <c r="F128" t="s">
        <v>937</v>
      </c>
      <c r="G128" t="b">
        <f t="shared" si="9"/>
        <v>0</v>
      </c>
      <c r="H128" t="s">
        <v>938</v>
      </c>
      <c r="I128" t="b">
        <f t="shared" si="11"/>
        <v>0</v>
      </c>
      <c r="K128" t="b">
        <f t="shared" si="12"/>
        <v>0</v>
      </c>
      <c r="L128" t="s">
        <v>939</v>
      </c>
      <c r="M128" t="b">
        <f t="shared" si="13"/>
        <v>0</v>
      </c>
      <c r="N128" t="s">
        <v>940</v>
      </c>
      <c r="S128" t="b">
        <f t="shared" si="14"/>
        <v>0</v>
      </c>
      <c r="U128" t="b">
        <f t="shared" si="15"/>
        <v>0</v>
      </c>
    </row>
    <row r="129" spans="5:21">
      <c r="E129" t="b">
        <f t="shared" si="8"/>
        <v>0</v>
      </c>
      <c r="F129" t="s">
        <v>941</v>
      </c>
      <c r="G129" t="b">
        <f t="shared" si="9"/>
        <v>0</v>
      </c>
      <c r="H129" t="s">
        <v>942</v>
      </c>
      <c r="I129" t="b">
        <f t="shared" si="11"/>
        <v>0</v>
      </c>
      <c r="K129" t="b">
        <f t="shared" si="12"/>
        <v>0</v>
      </c>
      <c r="L129" t="s">
        <v>943</v>
      </c>
      <c r="M129" t="b">
        <f t="shared" si="13"/>
        <v>0</v>
      </c>
      <c r="N129" t="s">
        <v>944</v>
      </c>
      <c r="S129" t="b">
        <f t="shared" si="14"/>
        <v>0</v>
      </c>
      <c r="U129" t="b">
        <f t="shared" si="15"/>
        <v>0</v>
      </c>
    </row>
    <row r="130" spans="5:21">
      <c r="E130" t="b">
        <f t="shared" si="8"/>
        <v>0</v>
      </c>
      <c r="F130" t="s">
        <v>945</v>
      </c>
      <c r="G130" t="b">
        <f t="shared" si="9"/>
        <v>0</v>
      </c>
      <c r="H130" t="s">
        <v>946</v>
      </c>
      <c r="I130" t="b">
        <f t="shared" si="11"/>
        <v>0</v>
      </c>
      <c r="K130" t="b">
        <f t="shared" si="12"/>
        <v>0</v>
      </c>
      <c r="L130" t="s">
        <v>947</v>
      </c>
      <c r="M130" t="b">
        <f t="shared" si="13"/>
        <v>0</v>
      </c>
      <c r="N130" t="s">
        <v>948</v>
      </c>
      <c r="S130" t="b">
        <f t="shared" si="14"/>
        <v>0</v>
      </c>
      <c r="U130" t="b">
        <f t="shared" si="15"/>
        <v>0</v>
      </c>
    </row>
    <row r="131" spans="5:21">
      <c r="E131" t="b">
        <f t="shared" si="8"/>
        <v>1</v>
      </c>
      <c r="F131" t="s">
        <v>949</v>
      </c>
      <c r="G131" t="b">
        <f t="shared" si="9"/>
        <v>0</v>
      </c>
      <c r="H131" t="s">
        <v>950</v>
      </c>
      <c r="I131" t="b">
        <f t="shared" si="11"/>
        <v>0</v>
      </c>
      <c r="K131" t="b">
        <f t="shared" si="12"/>
        <v>0</v>
      </c>
      <c r="L131" t="s">
        <v>951</v>
      </c>
      <c r="M131" t="b">
        <f t="shared" si="13"/>
        <v>0</v>
      </c>
      <c r="N131" t="s">
        <v>952</v>
      </c>
      <c r="S131" t="b">
        <f t="shared" si="14"/>
        <v>0</v>
      </c>
      <c r="U131" t="b">
        <f t="shared" si="15"/>
        <v>0</v>
      </c>
    </row>
    <row r="132" spans="5:21">
      <c r="E132" t="b">
        <f t="shared" si="8"/>
        <v>0</v>
      </c>
      <c r="F132" t="s">
        <v>953</v>
      </c>
      <c r="G132" t="b">
        <f t="shared" si="9"/>
        <v>0</v>
      </c>
      <c r="H132" t="s">
        <v>954</v>
      </c>
      <c r="I132" t="b">
        <f t="shared" si="11"/>
        <v>0</v>
      </c>
      <c r="K132" t="b">
        <f t="shared" si="12"/>
        <v>0</v>
      </c>
      <c r="L132" t="s">
        <v>955</v>
      </c>
      <c r="M132" t="b">
        <f t="shared" si="13"/>
        <v>0</v>
      </c>
      <c r="N132" t="s">
        <v>956</v>
      </c>
      <c r="S132" t="b">
        <f t="shared" si="14"/>
        <v>0</v>
      </c>
      <c r="U132" t="b">
        <f t="shared" si="15"/>
        <v>0</v>
      </c>
    </row>
    <row r="133" spans="5:21">
      <c r="E133" t="b">
        <f t="shared" si="8"/>
        <v>0</v>
      </c>
      <c r="F133" t="s">
        <v>957</v>
      </c>
      <c r="G133" t="b">
        <f t="shared" si="9"/>
        <v>0</v>
      </c>
      <c r="H133" t="s">
        <v>958</v>
      </c>
      <c r="I133" t="b">
        <f t="shared" si="11"/>
        <v>0</v>
      </c>
      <c r="K133" t="b">
        <f t="shared" si="12"/>
        <v>0</v>
      </c>
      <c r="L133" t="s">
        <v>959</v>
      </c>
      <c r="M133" t="b">
        <f t="shared" si="13"/>
        <v>0</v>
      </c>
      <c r="N133" t="s">
        <v>960</v>
      </c>
      <c r="S133" t="b">
        <f t="shared" si="14"/>
        <v>0</v>
      </c>
      <c r="U133" t="b">
        <f t="shared" si="15"/>
        <v>0</v>
      </c>
    </row>
    <row r="134" spans="5:21">
      <c r="E134" t="b">
        <f t="shared" si="8"/>
        <v>0</v>
      </c>
      <c r="F134" t="s">
        <v>961</v>
      </c>
      <c r="G134" t="b">
        <f t="shared" si="9"/>
        <v>0</v>
      </c>
      <c r="H134" t="s">
        <v>962</v>
      </c>
      <c r="I134" t="b">
        <f t="shared" si="11"/>
        <v>0</v>
      </c>
      <c r="K134" t="b">
        <f t="shared" si="12"/>
        <v>0</v>
      </c>
      <c r="L134" t="s">
        <v>963</v>
      </c>
      <c r="M134" t="b">
        <f t="shared" si="13"/>
        <v>0</v>
      </c>
      <c r="N134" t="s">
        <v>964</v>
      </c>
      <c r="S134" t="b">
        <f t="shared" si="14"/>
        <v>0</v>
      </c>
      <c r="U134" t="b">
        <f t="shared" si="15"/>
        <v>0</v>
      </c>
    </row>
    <row r="135" spans="5:21">
      <c r="E135" t="b">
        <f t="shared" ref="E135:E150" si="16">ISNUMBER(SEARCH($E$5,F135))</f>
        <v>0</v>
      </c>
      <c r="F135" t="s">
        <v>965</v>
      </c>
      <c r="G135" t="b">
        <f t="shared" ref="G135:G153" si="17">ISNUMBER(SEARCH($E$5,H135))</f>
        <v>0</v>
      </c>
      <c r="H135" t="s">
        <v>966</v>
      </c>
      <c r="I135" t="b">
        <f t="shared" si="11"/>
        <v>0</v>
      </c>
      <c r="K135" t="b">
        <f t="shared" si="12"/>
        <v>0</v>
      </c>
      <c r="L135" t="s">
        <v>967</v>
      </c>
      <c r="M135" t="b">
        <f t="shared" si="13"/>
        <v>0</v>
      </c>
      <c r="N135" t="s">
        <v>968</v>
      </c>
      <c r="S135" t="b">
        <f t="shared" si="14"/>
        <v>0</v>
      </c>
      <c r="U135" t="b">
        <f t="shared" si="15"/>
        <v>0</v>
      </c>
    </row>
    <row r="136" spans="5:21">
      <c r="E136" t="b">
        <f t="shared" si="16"/>
        <v>0</v>
      </c>
      <c r="F136" t="s">
        <v>969</v>
      </c>
      <c r="G136" t="b">
        <f t="shared" si="17"/>
        <v>0</v>
      </c>
      <c r="H136" t="s">
        <v>970</v>
      </c>
      <c r="I136" t="b">
        <f t="shared" ref="I136:I150" si="18">ISNUMBER(SEARCH($E$5,J136))</f>
        <v>0</v>
      </c>
      <c r="K136" t="b">
        <f t="shared" ref="K136:K153" si="19">ISNUMBER(SEARCH($E$5,L136))</f>
        <v>0</v>
      </c>
      <c r="L136" t="s">
        <v>971</v>
      </c>
      <c r="M136" t="b">
        <f t="shared" ref="M136:M153" si="20">ISNUMBER(SEARCH($E$5,N136))</f>
        <v>0</v>
      </c>
      <c r="N136" t="s">
        <v>972</v>
      </c>
      <c r="S136" t="b">
        <f t="shared" si="14"/>
        <v>0</v>
      </c>
      <c r="U136" t="b">
        <f t="shared" si="15"/>
        <v>0</v>
      </c>
    </row>
    <row r="137" spans="5:21">
      <c r="E137" t="b">
        <f t="shared" si="16"/>
        <v>0</v>
      </c>
      <c r="F137" t="s">
        <v>973</v>
      </c>
      <c r="G137" t="b">
        <f t="shared" si="17"/>
        <v>0</v>
      </c>
      <c r="H137" t="s">
        <v>974</v>
      </c>
      <c r="I137" t="b">
        <f t="shared" si="18"/>
        <v>0</v>
      </c>
      <c r="K137" t="b">
        <f t="shared" si="19"/>
        <v>0</v>
      </c>
      <c r="L137" t="s">
        <v>975</v>
      </c>
      <c r="M137" t="b">
        <f t="shared" si="20"/>
        <v>0</v>
      </c>
      <c r="N137" t="s">
        <v>976</v>
      </c>
      <c r="S137" t="b">
        <f t="shared" si="14"/>
        <v>0</v>
      </c>
      <c r="U137" t="b">
        <f t="shared" si="15"/>
        <v>0</v>
      </c>
    </row>
    <row r="138" spans="5:21">
      <c r="E138" t="b">
        <f t="shared" si="16"/>
        <v>0</v>
      </c>
      <c r="F138" t="s">
        <v>977</v>
      </c>
      <c r="G138" t="b">
        <f t="shared" si="17"/>
        <v>0</v>
      </c>
      <c r="H138" t="s">
        <v>978</v>
      </c>
      <c r="I138" t="b">
        <f t="shared" si="18"/>
        <v>0</v>
      </c>
      <c r="K138" t="b">
        <f t="shared" si="19"/>
        <v>0</v>
      </c>
      <c r="M138" t="b">
        <f t="shared" si="20"/>
        <v>0</v>
      </c>
      <c r="N138" t="s">
        <v>979</v>
      </c>
      <c r="S138" t="b">
        <f t="shared" si="14"/>
        <v>0</v>
      </c>
      <c r="U138" t="b">
        <f t="shared" si="15"/>
        <v>0</v>
      </c>
    </row>
    <row r="139" spans="5:21">
      <c r="E139" t="b">
        <f t="shared" si="16"/>
        <v>0</v>
      </c>
      <c r="F139" t="s">
        <v>980</v>
      </c>
      <c r="G139" t="b">
        <f t="shared" si="17"/>
        <v>0</v>
      </c>
      <c r="H139" t="s">
        <v>981</v>
      </c>
      <c r="I139" t="b">
        <f t="shared" si="18"/>
        <v>0</v>
      </c>
      <c r="K139" t="b">
        <f t="shared" si="19"/>
        <v>0</v>
      </c>
      <c r="M139" t="b">
        <f t="shared" si="20"/>
        <v>0</v>
      </c>
      <c r="N139" t="s">
        <v>982</v>
      </c>
      <c r="S139" t="b">
        <f t="shared" si="14"/>
        <v>0</v>
      </c>
      <c r="U139" t="b">
        <f t="shared" si="15"/>
        <v>0</v>
      </c>
    </row>
    <row r="140" spans="5:21">
      <c r="E140" t="b">
        <f t="shared" si="16"/>
        <v>0</v>
      </c>
      <c r="F140" t="s">
        <v>983</v>
      </c>
      <c r="G140" t="b">
        <f t="shared" si="17"/>
        <v>0</v>
      </c>
      <c r="H140" t="s">
        <v>984</v>
      </c>
      <c r="I140" t="b">
        <f t="shared" si="18"/>
        <v>0</v>
      </c>
      <c r="K140" t="b">
        <f t="shared" si="19"/>
        <v>0</v>
      </c>
      <c r="M140" t="b">
        <f t="shared" si="20"/>
        <v>0</v>
      </c>
      <c r="N140" t="s">
        <v>985</v>
      </c>
      <c r="S140" t="b">
        <f t="shared" si="14"/>
        <v>0</v>
      </c>
      <c r="U140" t="b">
        <f t="shared" si="15"/>
        <v>0</v>
      </c>
    </row>
    <row r="141" spans="5:21">
      <c r="E141" t="b">
        <f t="shared" si="16"/>
        <v>0</v>
      </c>
      <c r="F141" t="s">
        <v>986</v>
      </c>
      <c r="G141" t="b">
        <f t="shared" si="17"/>
        <v>0</v>
      </c>
      <c r="H141" t="s">
        <v>987</v>
      </c>
      <c r="I141" t="b">
        <f t="shared" si="18"/>
        <v>0</v>
      </c>
      <c r="K141" t="b">
        <f t="shared" si="19"/>
        <v>0</v>
      </c>
      <c r="M141" t="b">
        <f t="shared" si="20"/>
        <v>0</v>
      </c>
      <c r="N141" t="s">
        <v>988</v>
      </c>
      <c r="S141" t="b">
        <f t="shared" si="14"/>
        <v>0</v>
      </c>
      <c r="U141" t="b">
        <f t="shared" si="15"/>
        <v>0</v>
      </c>
    </row>
    <row r="142" spans="5:21">
      <c r="E142" t="b">
        <f t="shared" si="16"/>
        <v>0</v>
      </c>
      <c r="F142" t="s">
        <v>989</v>
      </c>
      <c r="G142" t="b">
        <f t="shared" si="17"/>
        <v>0</v>
      </c>
      <c r="H142" t="s">
        <v>990</v>
      </c>
      <c r="I142" t="b">
        <f t="shared" si="18"/>
        <v>0</v>
      </c>
      <c r="K142" t="b">
        <f t="shared" si="19"/>
        <v>0</v>
      </c>
      <c r="M142" t="b">
        <f t="shared" si="20"/>
        <v>0</v>
      </c>
      <c r="N142" t="s">
        <v>991</v>
      </c>
      <c r="S142" t="b">
        <f t="shared" si="14"/>
        <v>0</v>
      </c>
      <c r="U142" t="b">
        <f t="shared" si="15"/>
        <v>0</v>
      </c>
    </row>
    <row r="143" spans="5:21">
      <c r="E143" t="b">
        <f t="shared" si="16"/>
        <v>0</v>
      </c>
      <c r="F143" t="s">
        <v>992</v>
      </c>
      <c r="G143" t="b">
        <f t="shared" si="17"/>
        <v>0</v>
      </c>
      <c r="H143" t="s">
        <v>993</v>
      </c>
      <c r="I143" t="b">
        <f t="shared" si="18"/>
        <v>0</v>
      </c>
      <c r="K143" t="b">
        <f t="shared" si="19"/>
        <v>0</v>
      </c>
      <c r="M143" t="b">
        <f t="shared" si="20"/>
        <v>0</v>
      </c>
      <c r="N143" t="s">
        <v>994</v>
      </c>
      <c r="S143" t="b">
        <f t="shared" si="14"/>
        <v>0</v>
      </c>
      <c r="U143" t="b">
        <f t="shared" si="15"/>
        <v>0</v>
      </c>
    </row>
    <row r="144" spans="5:21">
      <c r="E144" t="b">
        <f t="shared" si="16"/>
        <v>0</v>
      </c>
      <c r="F144" t="s">
        <v>995</v>
      </c>
      <c r="G144" t="b">
        <f t="shared" si="17"/>
        <v>0</v>
      </c>
      <c r="H144" t="s">
        <v>996</v>
      </c>
      <c r="I144" t="b">
        <f t="shared" si="18"/>
        <v>0</v>
      </c>
      <c r="K144" t="b">
        <f t="shared" si="19"/>
        <v>0</v>
      </c>
      <c r="M144" t="b">
        <f t="shared" si="20"/>
        <v>0</v>
      </c>
      <c r="N144" t="s">
        <v>997</v>
      </c>
      <c r="S144" t="b">
        <f t="shared" si="14"/>
        <v>0</v>
      </c>
      <c r="U144" t="b">
        <f t="shared" si="15"/>
        <v>0</v>
      </c>
    </row>
    <row r="145" spans="5:21">
      <c r="E145" t="b">
        <f t="shared" si="16"/>
        <v>0</v>
      </c>
      <c r="F145" t="s">
        <v>998</v>
      </c>
      <c r="G145" t="b">
        <f t="shared" si="17"/>
        <v>0</v>
      </c>
      <c r="H145" t="s">
        <v>999</v>
      </c>
      <c r="I145" t="b">
        <f t="shared" si="18"/>
        <v>0</v>
      </c>
      <c r="K145" t="b">
        <f t="shared" si="19"/>
        <v>0</v>
      </c>
      <c r="M145" t="b">
        <f t="shared" si="20"/>
        <v>0</v>
      </c>
      <c r="N145" t="s">
        <v>1000</v>
      </c>
      <c r="S145" t="b">
        <f t="shared" si="14"/>
        <v>0</v>
      </c>
      <c r="U145" t="b">
        <f t="shared" si="15"/>
        <v>0</v>
      </c>
    </row>
    <row r="146" spans="5:21">
      <c r="E146" t="b">
        <f t="shared" si="16"/>
        <v>0</v>
      </c>
      <c r="F146" t="s">
        <v>1001</v>
      </c>
      <c r="G146" t="b">
        <f t="shared" si="17"/>
        <v>0</v>
      </c>
      <c r="H146" t="s">
        <v>1002</v>
      </c>
      <c r="I146" t="b">
        <f t="shared" si="18"/>
        <v>0</v>
      </c>
      <c r="K146" t="b">
        <f t="shared" si="19"/>
        <v>0</v>
      </c>
      <c r="M146" t="b">
        <f t="shared" si="20"/>
        <v>0</v>
      </c>
      <c r="S146" t="b">
        <f t="shared" si="14"/>
        <v>0</v>
      </c>
      <c r="U146" t="b">
        <f t="shared" si="15"/>
        <v>0</v>
      </c>
    </row>
    <row r="147" spans="5:21">
      <c r="E147" t="b">
        <f t="shared" si="16"/>
        <v>1</v>
      </c>
      <c r="F147" t="s">
        <v>1003</v>
      </c>
      <c r="G147" t="b">
        <f t="shared" si="17"/>
        <v>0</v>
      </c>
      <c r="H147" t="s">
        <v>1004</v>
      </c>
      <c r="I147" t="b">
        <f t="shared" si="18"/>
        <v>0</v>
      </c>
      <c r="K147" t="b">
        <f t="shared" si="19"/>
        <v>0</v>
      </c>
      <c r="M147" t="b">
        <f t="shared" si="20"/>
        <v>0</v>
      </c>
      <c r="S147" t="b">
        <f t="shared" si="14"/>
        <v>0</v>
      </c>
      <c r="U147" t="b">
        <f t="shared" si="15"/>
        <v>0</v>
      </c>
    </row>
    <row r="148" spans="5:21">
      <c r="E148" t="b">
        <f t="shared" si="16"/>
        <v>0</v>
      </c>
      <c r="F148" t="s">
        <v>1005</v>
      </c>
      <c r="G148" t="b">
        <f t="shared" si="17"/>
        <v>0</v>
      </c>
      <c r="H148" t="s">
        <v>1006</v>
      </c>
      <c r="I148" t="b">
        <f t="shared" si="18"/>
        <v>0</v>
      </c>
      <c r="K148" t="b">
        <f t="shared" si="19"/>
        <v>0</v>
      </c>
      <c r="M148" t="b">
        <f t="shared" si="20"/>
        <v>0</v>
      </c>
      <c r="S148" t="b">
        <f t="shared" si="14"/>
        <v>0</v>
      </c>
      <c r="U148" t="b">
        <f t="shared" si="15"/>
        <v>0</v>
      </c>
    </row>
    <row r="149" spans="5:21">
      <c r="E149" t="b">
        <f t="shared" si="16"/>
        <v>0</v>
      </c>
      <c r="F149" t="s">
        <v>1007</v>
      </c>
      <c r="G149" t="b">
        <f t="shared" si="17"/>
        <v>0</v>
      </c>
      <c r="H149" t="s">
        <v>1008</v>
      </c>
      <c r="I149" t="b">
        <f t="shared" si="18"/>
        <v>0</v>
      </c>
      <c r="K149" t="b">
        <f t="shared" si="19"/>
        <v>0</v>
      </c>
      <c r="M149" t="b">
        <f t="shared" si="20"/>
        <v>0</v>
      </c>
      <c r="S149" t="b">
        <f t="shared" si="14"/>
        <v>0</v>
      </c>
      <c r="U149" t="b">
        <f t="shared" si="15"/>
        <v>0</v>
      </c>
    </row>
    <row r="150" spans="5:21">
      <c r="E150" t="b">
        <f t="shared" si="16"/>
        <v>0</v>
      </c>
      <c r="F150" t="s">
        <v>1009</v>
      </c>
      <c r="G150" t="b">
        <f t="shared" si="17"/>
        <v>0</v>
      </c>
      <c r="H150" t="s">
        <v>1010</v>
      </c>
      <c r="I150" t="b">
        <f t="shared" si="18"/>
        <v>0</v>
      </c>
      <c r="K150" t="b">
        <f t="shared" si="19"/>
        <v>0</v>
      </c>
      <c r="M150" t="b">
        <f t="shared" si="20"/>
        <v>0</v>
      </c>
      <c r="S150" t="b">
        <f t="shared" si="14"/>
        <v>0</v>
      </c>
      <c r="U150" t="b">
        <f t="shared" si="15"/>
        <v>0</v>
      </c>
    </row>
    <row r="151" spans="5:21">
      <c r="G151" t="b">
        <f t="shared" si="17"/>
        <v>0</v>
      </c>
      <c r="H151" t="s">
        <v>1011</v>
      </c>
      <c r="K151" t="b">
        <f t="shared" si="19"/>
        <v>0</v>
      </c>
      <c r="M151" t="b">
        <f t="shared" si="20"/>
        <v>0</v>
      </c>
      <c r="S151" t="b">
        <f t="shared" ref="S151:S153" si="21">ISNUMBER(SEARCH($E$5,T151))</f>
        <v>0</v>
      </c>
      <c r="U151" t="b">
        <f t="shared" ref="U151:U153" si="22">ISNUMBER(SEARCH($E$5,V151))</f>
        <v>0</v>
      </c>
    </row>
    <row r="152" spans="5:21">
      <c r="G152" t="b">
        <f t="shared" si="17"/>
        <v>0</v>
      </c>
      <c r="H152" t="s">
        <v>1012</v>
      </c>
      <c r="K152" t="b">
        <f t="shared" si="19"/>
        <v>0</v>
      </c>
      <c r="M152" t="b">
        <f t="shared" si="20"/>
        <v>0</v>
      </c>
      <c r="S152" t="b">
        <f t="shared" si="21"/>
        <v>0</v>
      </c>
      <c r="U152" t="b">
        <f t="shared" si="22"/>
        <v>0</v>
      </c>
    </row>
    <row r="153" spans="5:21">
      <c r="G153" t="b">
        <f t="shared" si="17"/>
        <v>0</v>
      </c>
      <c r="H153" t="s">
        <v>1013</v>
      </c>
      <c r="K153" t="b">
        <f t="shared" si="19"/>
        <v>0</v>
      </c>
      <c r="M153" t="b">
        <f t="shared" si="20"/>
        <v>0</v>
      </c>
      <c r="S153" t="b">
        <f t="shared" si="21"/>
        <v>0</v>
      </c>
      <c r="U153" t="b">
        <f t="shared" si="22"/>
        <v>0</v>
      </c>
    </row>
  </sheetData>
  <autoFilter ref="A6:C70">
    <sortState ref="A4:C67">
      <sortCondition descending="1" ref="C3:C67"/>
    </sortState>
  </autoFilter>
  <mergeCells count="1">
    <mergeCell ref="A3:D3"/>
  </mergeCells>
  <hyperlinks>
    <hyperlink ref="A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75"/>
  <sheetViews>
    <sheetView showGridLines="0" tabSelected="1" zoomScaleNormal="100" workbookViewId="0">
      <pane ySplit="5" topLeftCell="A6" activePane="bottomLeft" state="frozen"/>
      <selection activeCell="D5" sqref="D5"/>
      <selection pane="bottomLeft" activeCell="A6" sqref="A6"/>
    </sheetView>
  </sheetViews>
  <sheetFormatPr defaultRowHeight="15" outlineLevelCol="1"/>
  <cols>
    <col min="1" max="1" width="12.140625" customWidth="1"/>
    <col min="2" max="2" width="11.28515625" customWidth="1" outlineLevel="1"/>
    <col min="3" max="3" width="11.28515625" customWidth="1"/>
    <col min="4" max="4" width="15.140625" customWidth="1"/>
    <col min="5" max="5" width="11.28515625" customWidth="1"/>
    <col min="6" max="7" width="11.7109375" customWidth="1"/>
    <col min="9" max="9" width="16.5703125" hidden="1" customWidth="1" outlineLevel="1"/>
    <col min="10" max="10" width="16.5703125" bestFit="1" customWidth="1" collapsed="1"/>
    <col min="11" max="11" width="15.28515625" customWidth="1"/>
    <col min="12" max="12" width="13.42578125" customWidth="1"/>
    <col min="14" max="14" width="16.5703125" bestFit="1" customWidth="1"/>
    <col min="15" max="15" width="2.42578125" customWidth="1"/>
    <col min="16" max="17" width="14.28515625" customWidth="1"/>
    <col min="18" max="18" width="14.140625" customWidth="1"/>
    <col min="19" max="19" width="12.5703125" bestFit="1" customWidth="1"/>
    <col min="20" max="20" width="15.5703125" customWidth="1"/>
  </cols>
  <sheetData>
    <row r="1" spans="1:21" ht="15.75" thickBot="1">
      <c r="A1" t="s">
        <v>1014</v>
      </c>
      <c r="E1" s="1" t="s">
        <v>1015</v>
      </c>
      <c r="F1" s="14">
        <v>1249</v>
      </c>
      <c r="K1" s="9">
        <v>1</v>
      </c>
      <c r="L1" s="9"/>
      <c r="M1" s="9"/>
      <c r="N1" s="9">
        <v>2</v>
      </c>
      <c r="O1" s="9"/>
      <c r="P1" s="9">
        <v>4</v>
      </c>
      <c r="Q1" s="9">
        <v>4</v>
      </c>
      <c r="R1" s="9">
        <v>3</v>
      </c>
    </row>
    <row r="2" spans="1:21" ht="45">
      <c r="E2" s="1" t="s">
        <v>1016</v>
      </c>
      <c r="F2" s="9">
        <f>SUM(F6:F14)</f>
        <v>76</v>
      </c>
      <c r="J2" s="12"/>
      <c r="K2" s="15">
        <v>30000000</v>
      </c>
      <c r="L2" s="16" t="s">
        <v>1017</v>
      </c>
      <c r="M2" s="12"/>
      <c r="N2" s="17" t="s">
        <v>0</v>
      </c>
      <c r="O2" s="3"/>
      <c r="P2" s="17" t="s">
        <v>1018</v>
      </c>
      <c r="Q2" s="17" t="s">
        <v>1019</v>
      </c>
      <c r="R2" s="18" t="s">
        <v>1020</v>
      </c>
      <c r="T2" s="19">
        <f>Q4/K2</f>
        <v>7.5999999999999998E-2</v>
      </c>
      <c r="U2" s="20" t="s">
        <v>1021</v>
      </c>
    </row>
    <row r="3" spans="1:21" ht="15.75" thickBot="1">
      <c r="E3" t="s">
        <v>1022</v>
      </c>
      <c r="F3" s="13">
        <f>F2/F1</f>
        <v>6.0848678943154523E-2</v>
      </c>
      <c r="H3" s="1" t="s">
        <v>1023</v>
      </c>
      <c r="J3" s="21">
        <v>0.77323359316067386</v>
      </c>
      <c r="K3" s="22">
        <f>K2*J3</f>
        <v>23197007.794820216</v>
      </c>
      <c r="L3" s="16" t="s">
        <v>1024</v>
      </c>
      <c r="N3" s="23">
        <v>120000</v>
      </c>
      <c r="O3" s="14"/>
      <c r="P3" s="23">
        <f>150000*0.6</f>
        <v>90000</v>
      </c>
      <c r="Q3" s="23">
        <v>30000</v>
      </c>
      <c r="R3" s="24">
        <v>0</v>
      </c>
    </row>
    <row r="4" spans="1:21" ht="15.75" thickBot="1">
      <c r="D4" s="25">
        <f>SUM(D6:D14)</f>
        <v>0.83199262491521342</v>
      </c>
      <c r="N4" s="26">
        <f>N70</f>
        <v>1372992.2051797835</v>
      </c>
      <c r="O4" s="14"/>
      <c r="P4" s="26">
        <f>P70</f>
        <v>3150000</v>
      </c>
      <c r="Q4" s="26">
        <f>Q70</f>
        <v>2280000</v>
      </c>
      <c r="S4" s="2">
        <f>P4+N4+K3+R3+Q4</f>
        <v>30000000</v>
      </c>
      <c r="T4" s="27" t="s">
        <v>1025</v>
      </c>
    </row>
    <row r="5" spans="1:21" ht="75.75" thickBot="1">
      <c r="A5" s="4" t="s">
        <v>1</v>
      </c>
      <c r="B5" s="4" t="s">
        <v>1026</v>
      </c>
      <c r="C5" s="4" t="s">
        <v>1027</v>
      </c>
      <c r="D5" s="11" t="s">
        <v>74</v>
      </c>
      <c r="E5" s="28" t="s">
        <v>1028</v>
      </c>
      <c r="F5" s="4" t="s">
        <v>1029</v>
      </c>
      <c r="G5" s="4" t="s">
        <v>1030</v>
      </c>
      <c r="H5" s="4" t="s">
        <v>1031</v>
      </c>
      <c r="I5" s="4" t="s">
        <v>1032</v>
      </c>
      <c r="J5" s="29" t="s">
        <v>1033</v>
      </c>
      <c r="K5" s="30" t="s">
        <v>1034</v>
      </c>
      <c r="L5" s="4" t="s">
        <v>1035</v>
      </c>
      <c r="M5" s="4" t="s">
        <v>1036</v>
      </c>
      <c r="N5" s="4" t="s">
        <v>1037</v>
      </c>
      <c r="O5" s="4"/>
      <c r="P5" s="4" t="s">
        <v>1038</v>
      </c>
      <c r="Q5" s="4" t="s">
        <v>1039</v>
      </c>
      <c r="R5" s="4" t="s">
        <v>1040</v>
      </c>
      <c r="S5" s="4" t="s">
        <v>2</v>
      </c>
      <c r="T5" s="2">
        <f>S70</f>
        <v>30000000</v>
      </c>
      <c r="U5" t="s">
        <v>1041</v>
      </c>
    </row>
    <row r="6" spans="1:21">
      <c r="A6" s="5" t="s">
        <v>3</v>
      </c>
      <c r="B6" s="14">
        <v>727211</v>
      </c>
      <c r="C6" s="31">
        <f t="shared" ref="C6:C69" si="0">B6/$B$70</f>
        <v>0.12627962108351554</v>
      </c>
      <c r="D6" s="25">
        <v>0.18295492857953743</v>
      </c>
      <c r="E6" s="25">
        <v>0.46250236149387741</v>
      </c>
      <c r="F6" s="32">
        <v>26</v>
      </c>
      <c r="G6" s="9" t="s">
        <v>1047</v>
      </c>
      <c r="H6" s="9" t="s">
        <v>1047</v>
      </c>
      <c r="I6" s="14">
        <v>19752</v>
      </c>
      <c r="J6" s="33">
        <v>0.14422782037239867</v>
      </c>
      <c r="K6" s="34">
        <f t="shared" ref="K6:K69" si="1">J6*$K$3</f>
        <v>3345653.8734084619</v>
      </c>
      <c r="L6" s="35">
        <v>0.16492613392367508</v>
      </c>
      <c r="M6" s="35">
        <v>0.19479285857049761</v>
      </c>
      <c r="N6" s="2">
        <f t="shared" ref="N6:N69" si="2">IF(SUM(K6,R6,P6)&lt;$N$3,$N$3-SUM(K6,R6,P6),0)</f>
        <v>0</v>
      </c>
      <c r="P6" s="2">
        <f t="shared" ref="P6:P69" si="3">IF(G6="x",$P$3,0)+IF(H6="x",$P$3,0)</f>
        <v>0</v>
      </c>
      <c r="Q6" s="2">
        <f>$Q$3*F6</f>
        <v>780000</v>
      </c>
      <c r="R6" s="2">
        <f t="shared" ref="R6:R42" si="4">$R$3*D6</f>
        <v>0</v>
      </c>
      <c r="S6" s="2">
        <f t="shared" ref="S6:S69" si="5">N6+K6+P6+R6+Q6</f>
        <v>4125653.8734084619</v>
      </c>
      <c r="T6" s="36">
        <f t="shared" ref="T6:T69" si="6">S6/$S$70</f>
        <v>0.13752179578028206</v>
      </c>
    </row>
    <row r="7" spans="1:21">
      <c r="A7" s="5" t="s">
        <v>4</v>
      </c>
      <c r="B7" s="14">
        <v>656590</v>
      </c>
      <c r="C7" s="31">
        <f t="shared" si="0"/>
        <v>0.11401633969676679</v>
      </c>
      <c r="D7" s="25">
        <v>0.14263327265394093</v>
      </c>
      <c r="E7" s="25">
        <v>0.39270832188053173</v>
      </c>
      <c r="F7" s="32">
        <v>11</v>
      </c>
      <c r="G7" s="9" t="s">
        <v>1047</v>
      </c>
      <c r="H7" s="9" t="s">
        <v>1047</v>
      </c>
      <c r="I7" s="14">
        <v>14717</v>
      </c>
      <c r="J7" s="33">
        <v>0.10746257758305951</v>
      </c>
      <c r="K7" s="34">
        <f t="shared" si="1"/>
        <v>2492810.2498457036</v>
      </c>
      <c r="L7" s="35">
        <v>0.11198213748285539</v>
      </c>
      <c r="M7" s="35">
        <v>0.12477423838016069</v>
      </c>
      <c r="N7" s="2">
        <f t="shared" si="2"/>
        <v>0</v>
      </c>
      <c r="P7" s="2">
        <f t="shared" si="3"/>
        <v>0</v>
      </c>
      <c r="Q7" s="2">
        <f t="shared" ref="Q7:Q69" si="7">$Q$3*F7</f>
        <v>330000</v>
      </c>
      <c r="R7" s="2">
        <f t="shared" si="4"/>
        <v>0</v>
      </c>
      <c r="S7" s="2">
        <f t="shared" si="5"/>
        <v>2822810.2498457036</v>
      </c>
      <c r="T7" s="13">
        <f t="shared" si="6"/>
        <v>9.4093674994856782E-2</v>
      </c>
    </row>
    <row r="8" spans="1:21">
      <c r="A8" s="5" t="s">
        <v>9</v>
      </c>
      <c r="B8" s="14">
        <v>517421</v>
      </c>
      <c r="C8" s="31">
        <f t="shared" si="0"/>
        <v>8.9849751751078705E-2</v>
      </c>
      <c r="D8" s="25">
        <v>0.1402070477469424</v>
      </c>
      <c r="E8" s="25">
        <v>0.49439868038582624</v>
      </c>
      <c r="F8" s="32">
        <v>12</v>
      </c>
      <c r="G8" s="9" t="s">
        <v>1047</v>
      </c>
      <c r="H8" s="9" t="s">
        <v>1047</v>
      </c>
      <c r="I8" s="14">
        <v>7572</v>
      </c>
      <c r="J8" s="33">
        <v>5.5290251916757939E-2</v>
      </c>
      <c r="K8" s="34">
        <f t="shared" si="1"/>
        <v>1282568.4046906072</v>
      </c>
      <c r="L8" s="35">
        <v>6.5849593703867157E-2</v>
      </c>
      <c r="M8" s="35">
        <v>6.6864246443753925E-2</v>
      </c>
      <c r="N8" s="2">
        <f t="shared" si="2"/>
        <v>0</v>
      </c>
      <c r="P8" s="2">
        <f t="shared" si="3"/>
        <v>0</v>
      </c>
      <c r="Q8" s="2">
        <f t="shared" si="7"/>
        <v>360000</v>
      </c>
      <c r="R8" s="2">
        <f t="shared" si="4"/>
        <v>0</v>
      </c>
      <c r="S8" s="2">
        <f t="shared" si="5"/>
        <v>1642568.4046906072</v>
      </c>
      <c r="T8" s="13">
        <f t="shared" si="6"/>
        <v>5.4752280156353576E-2</v>
      </c>
    </row>
    <row r="9" spans="1:21">
      <c r="A9" s="5" t="s">
        <v>6</v>
      </c>
      <c r="B9" s="14">
        <v>720403</v>
      </c>
      <c r="C9" s="31">
        <f t="shared" si="0"/>
        <v>0.12509741721099907</v>
      </c>
      <c r="D9" s="25">
        <v>0.1198890542628937</v>
      </c>
      <c r="E9" s="25">
        <v>0.30539284141753359</v>
      </c>
      <c r="F9" s="32">
        <v>7</v>
      </c>
      <c r="G9" s="9" t="s">
        <v>1047</v>
      </c>
      <c r="H9" s="9" t="s">
        <v>1047</v>
      </c>
      <c r="I9" s="14">
        <v>13592</v>
      </c>
      <c r="J9" s="33">
        <v>9.9247900693683833E-2</v>
      </c>
      <c r="K9" s="34">
        <f t="shared" si="1"/>
        <v>2302254.3260109266</v>
      </c>
      <c r="L9" s="35">
        <v>9.7633597139332631E-2</v>
      </c>
      <c r="M9" s="35">
        <v>8.8486830317591303E-2</v>
      </c>
      <c r="N9" s="2">
        <f t="shared" si="2"/>
        <v>0</v>
      </c>
      <c r="P9" s="2">
        <f t="shared" si="3"/>
        <v>0</v>
      </c>
      <c r="Q9" s="2">
        <f t="shared" si="7"/>
        <v>210000</v>
      </c>
      <c r="R9" s="2">
        <f t="shared" si="4"/>
        <v>0</v>
      </c>
      <c r="S9" s="2">
        <f t="shared" si="5"/>
        <v>2512254.3260109266</v>
      </c>
      <c r="T9" s="13">
        <f t="shared" si="6"/>
        <v>8.3741810867030891E-2</v>
      </c>
    </row>
    <row r="10" spans="1:21">
      <c r="A10" s="5" t="s">
        <v>5</v>
      </c>
      <c r="B10" s="14">
        <v>582881</v>
      </c>
      <c r="C10" s="31">
        <f t="shared" si="0"/>
        <v>0.10121682952647942</v>
      </c>
      <c r="D10" s="25">
        <v>7.048716747797544E-2</v>
      </c>
      <c r="E10" s="25">
        <v>0.21660790951339962</v>
      </c>
      <c r="F10" s="32">
        <v>2</v>
      </c>
      <c r="G10" s="9" t="s">
        <v>1047</v>
      </c>
      <c r="H10" s="9" t="s">
        <v>1047</v>
      </c>
      <c r="I10" s="14">
        <v>14265</v>
      </c>
      <c r="J10" s="33">
        <v>0.10416210295728368</v>
      </c>
      <c r="K10" s="34">
        <f t="shared" si="1"/>
        <v>2416249.1142249755</v>
      </c>
      <c r="L10" s="35">
        <v>9.4832170136431276E-2</v>
      </c>
      <c r="M10" s="35">
        <v>9.7959639538832258E-2</v>
      </c>
      <c r="N10" s="2">
        <f t="shared" si="2"/>
        <v>0</v>
      </c>
      <c r="P10" s="2">
        <f t="shared" si="3"/>
        <v>0</v>
      </c>
      <c r="Q10" s="2">
        <f t="shared" si="7"/>
        <v>60000</v>
      </c>
      <c r="R10" s="2">
        <f t="shared" si="4"/>
        <v>0</v>
      </c>
      <c r="S10" s="2">
        <f t="shared" si="5"/>
        <v>2476249.1142249755</v>
      </c>
      <c r="T10" s="13">
        <f t="shared" si="6"/>
        <v>8.2541637140832513E-2</v>
      </c>
    </row>
    <row r="11" spans="1:21">
      <c r="A11" s="5" t="s">
        <v>11</v>
      </c>
      <c r="B11" s="14">
        <v>324492</v>
      </c>
      <c r="C11" s="31">
        <f t="shared" si="0"/>
        <v>5.6347781874355761E-2</v>
      </c>
      <c r="D11" s="25">
        <v>5.7224223000475208E-2</v>
      </c>
      <c r="E11" s="25">
        <v>0.33989218054844927</v>
      </c>
      <c r="F11" s="32">
        <v>7</v>
      </c>
      <c r="G11" s="9" t="s">
        <v>1047</v>
      </c>
      <c r="H11" s="9" t="s">
        <v>1047</v>
      </c>
      <c r="I11" s="14">
        <v>5116</v>
      </c>
      <c r="J11" s="33">
        <v>3.7356699525374223E-2</v>
      </c>
      <c r="K11" s="34">
        <f t="shared" si="1"/>
        <v>866563.65007886256</v>
      </c>
      <c r="L11" s="35">
        <v>4.1851297161815418E-2</v>
      </c>
      <c r="M11" s="35">
        <v>4.1265269098272959E-2</v>
      </c>
      <c r="N11" s="2">
        <f t="shared" si="2"/>
        <v>0</v>
      </c>
      <c r="P11" s="2">
        <f t="shared" si="3"/>
        <v>0</v>
      </c>
      <c r="Q11" s="2">
        <f t="shared" si="7"/>
        <v>210000</v>
      </c>
      <c r="R11" s="2">
        <f t="shared" si="4"/>
        <v>0</v>
      </c>
      <c r="S11" s="2">
        <f t="shared" si="5"/>
        <v>1076563.6500788624</v>
      </c>
      <c r="T11" s="13">
        <f t="shared" si="6"/>
        <v>3.5885455002628748E-2</v>
      </c>
    </row>
    <row r="12" spans="1:21">
      <c r="A12" s="5" t="s">
        <v>14</v>
      </c>
      <c r="B12" s="14">
        <v>168424</v>
      </c>
      <c r="C12" s="31">
        <f t="shared" si="0"/>
        <v>2.9246695802690036E-2</v>
      </c>
      <c r="D12" s="25">
        <v>4.4854069959479249E-2</v>
      </c>
      <c r="E12" s="25">
        <v>0.47743267449980265</v>
      </c>
      <c r="F12" s="32">
        <v>3</v>
      </c>
      <c r="G12" s="9" t="s">
        <v>1047</v>
      </c>
      <c r="H12" s="9" t="s">
        <v>1047</v>
      </c>
      <c r="I12" s="14">
        <v>2377</v>
      </c>
      <c r="J12" s="33">
        <v>1.7356699525374223E-2</v>
      </c>
      <c r="K12" s="34">
        <f t="shared" si="1"/>
        <v>402623.49418245821</v>
      </c>
      <c r="L12" s="35">
        <v>2.1317015665389471E-2</v>
      </c>
      <c r="M12" s="35">
        <v>1.6737254070452214E-2</v>
      </c>
      <c r="N12" s="2">
        <f t="shared" si="2"/>
        <v>0</v>
      </c>
      <c r="P12" s="2">
        <f t="shared" si="3"/>
        <v>0</v>
      </c>
      <c r="Q12" s="2">
        <f t="shared" si="7"/>
        <v>90000</v>
      </c>
      <c r="R12" s="2">
        <f t="shared" si="4"/>
        <v>0</v>
      </c>
      <c r="S12" s="2">
        <f t="shared" si="5"/>
        <v>492623.49418245821</v>
      </c>
      <c r="T12" s="13">
        <f t="shared" si="6"/>
        <v>1.6420783139415272E-2</v>
      </c>
    </row>
    <row r="13" spans="1:21">
      <c r="A13" s="5" t="s">
        <v>7</v>
      </c>
      <c r="B13" s="14">
        <v>326196</v>
      </c>
      <c r="C13" s="31">
        <f t="shared" si="0"/>
        <v>5.6643680140919812E-2</v>
      </c>
      <c r="D13" s="25">
        <v>4.0633134599290674E-2</v>
      </c>
      <c r="E13" s="25">
        <v>0.22187023019655483</v>
      </c>
      <c r="F13" s="32">
        <v>5</v>
      </c>
      <c r="G13" s="9" t="s">
        <v>1047</v>
      </c>
      <c r="H13" s="9" t="s">
        <v>1047</v>
      </c>
      <c r="I13" s="14">
        <v>10752</v>
      </c>
      <c r="J13" s="33">
        <v>7.8510405257393209E-2</v>
      </c>
      <c r="K13" s="34">
        <f t="shared" si="1"/>
        <v>1821206.4827302443</v>
      </c>
      <c r="L13" s="35">
        <v>7.7827329793979133E-2</v>
      </c>
      <c r="M13" s="35">
        <v>8.2532602397147908E-2</v>
      </c>
      <c r="N13" s="2">
        <f t="shared" si="2"/>
        <v>0</v>
      </c>
      <c r="P13" s="2">
        <f t="shared" si="3"/>
        <v>0</v>
      </c>
      <c r="Q13" s="2">
        <f t="shared" si="7"/>
        <v>150000</v>
      </c>
      <c r="R13" s="2">
        <f t="shared" si="4"/>
        <v>0</v>
      </c>
      <c r="S13" s="2">
        <f t="shared" si="5"/>
        <v>1971206.4827302443</v>
      </c>
      <c r="T13" s="13">
        <f t="shared" si="6"/>
        <v>6.5706882757674806E-2</v>
      </c>
    </row>
    <row r="14" spans="1:21">
      <c r="A14" s="5" t="s">
        <v>8</v>
      </c>
      <c r="B14" s="14">
        <v>356899</v>
      </c>
      <c r="C14" s="31">
        <f t="shared" si="0"/>
        <v>6.1975232064814222E-2</v>
      </c>
      <c r="D14" s="25">
        <v>3.3109726634678302E-2</v>
      </c>
      <c r="E14" s="25">
        <v>0.17163126439772772</v>
      </c>
      <c r="F14" s="32">
        <v>3</v>
      </c>
      <c r="G14" s="9" t="s">
        <v>1047</v>
      </c>
      <c r="H14" s="9" t="s">
        <v>1047</v>
      </c>
      <c r="I14" s="14">
        <v>9079</v>
      </c>
      <c r="J14" s="33">
        <v>6.6294267981014968E-2</v>
      </c>
      <c r="K14" s="34">
        <f t="shared" si="1"/>
        <v>1537828.6511075045</v>
      </c>
      <c r="L14" s="35">
        <v>6.9348106152076441E-2</v>
      </c>
      <c r="M14" s="35">
        <v>6.1009733173723837E-2</v>
      </c>
      <c r="N14" s="2">
        <f t="shared" si="2"/>
        <v>0</v>
      </c>
      <c r="P14" s="2">
        <f t="shared" si="3"/>
        <v>0</v>
      </c>
      <c r="Q14" s="2">
        <f t="shared" si="7"/>
        <v>90000</v>
      </c>
      <c r="R14" s="2">
        <f t="shared" si="4"/>
        <v>0</v>
      </c>
      <c r="S14" s="2">
        <f t="shared" si="5"/>
        <v>1627828.6511075045</v>
      </c>
      <c r="T14" s="13">
        <f t="shared" si="6"/>
        <v>5.4260955036916816E-2</v>
      </c>
    </row>
    <row r="15" spans="1:21">
      <c r="A15" s="5" t="s">
        <v>10</v>
      </c>
      <c r="B15" s="14">
        <v>351154</v>
      </c>
      <c r="C15" s="31">
        <f t="shared" si="0"/>
        <v>6.0977617310465353E-2</v>
      </c>
      <c r="D15" s="31">
        <v>3.2325895686590847E-2</v>
      </c>
      <c r="E15" s="31">
        <v>0.1724363538984949</v>
      </c>
      <c r="F15" s="9">
        <v>0</v>
      </c>
      <c r="G15" s="9" t="s">
        <v>1047</v>
      </c>
      <c r="H15" s="9" t="s">
        <v>1047</v>
      </c>
      <c r="I15" s="14">
        <v>7436</v>
      </c>
      <c r="J15" s="33">
        <v>5.4297188755020077E-2</v>
      </c>
      <c r="K15" s="34">
        <f t="shared" si="1"/>
        <v>1259532.3107870254</v>
      </c>
      <c r="L15" s="35">
        <v>4.5129739972854112E-2</v>
      </c>
      <c r="M15" s="35">
        <v>4.786542667109011E-2</v>
      </c>
      <c r="N15" s="2">
        <f t="shared" si="2"/>
        <v>0</v>
      </c>
      <c r="P15" s="2">
        <f t="shared" si="3"/>
        <v>0</v>
      </c>
      <c r="Q15" s="2">
        <f t="shared" si="7"/>
        <v>0</v>
      </c>
      <c r="R15" s="2">
        <f t="shared" si="4"/>
        <v>0</v>
      </c>
      <c r="S15" s="2">
        <f t="shared" si="5"/>
        <v>1259532.3107870254</v>
      </c>
      <c r="T15" s="13">
        <f t="shared" si="6"/>
        <v>4.1984410359567514E-2</v>
      </c>
    </row>
    <row r="16" spans="1:21">
      <c r="A16" s="5" t="s">
        <v>12</v>
      </c>
      <c r="B16" s="14">
        <v>154210</v>
      </c>
      <c r="C16" s="31">
        <f t="shared" si="0"/>
        <v>2.6778445825611733E-2</v>
      </c>
      <c r="D16" s="31">
        <v>1.5797559399154216E-2</v>
      </c>
      <c r="E16" s="31">
        <v>0.18461579487726504</v>
      </c>
      <c r="F16" s="9">
        <v>0</v>
      </c>
      <c r="G16" s="9" t="s">
        <v>1047</v>
      </c>
      <c r="H16" s="9" t="s">
        <v>1047</v>
      </c>
      <c r="I16" s="14">
        <v>3625</v>
      </c>
      <c r="J16" s="33">
        <v>2.6469514421321651E-2</v>
      </c>
      <c r="K16" s="34">
        <f t="shared" si="1"/>
        <v>614013.53235650447</v>
      </c>
      <c r="L16" s="35">
        <v>2.6686714812351974E-2</v>
      </c>
      <c r="M16" s="35">
        <v>2.3361879301071583E-2</v>
      </c>
      <c r="N16" s="2">
        <f t="shared" si="2"/>
        <v>0</v>
      </c>
      <c r="P16" s="2">
        <f t="shared" si="3"/>
        <v>0</v>
      </c>
      <c r="Q16" s="2">
        <f t="shared" si="7"/>
        <v>0</v>
      </c>
      <c r="R16" s="2">
        <f t="shared" si="4"/>
        <v>0</v>
      </c>
      <c r="S16" s="2">
        <f t="shared" si="5"/>
        <v>614013.53235650447</v>
      </c>
      <c r="T16" s="13">
        <f t="shared" si="6"/>
        <v>2.0467117745216815E-2</v>
      </c>
    </row>
    <row r="17" spans="1:20">
      <c r="A17" s="5" t="s">
        <v>15</v>
      </c>
      <c r="B17" s="14">
        <v>60061</v>
      </c>
      <c r="C17" s="31">
        <f t="shared" si="0"/>
        <v>1.0429545650295481E-2</v>
      </c>
      <c r="D17" s="31">
        <v>1.0530945634421017E-2</v>
      </c>
      <c r="E17" s="31">
        <v>0.31535071235778467</v>
      </c>
      <c r="F17" s="9">
        <v>0</v>
      </c>
      <c r="G17" s="9" t="s">
        <v>1047</v>
      </c>
      <c r="H17" s="9" t="s">
        <v>1047</v>
      </c>
      <c r="I17" s="14">
        <v>2135</v>
      </c>
      <c r="J17" s="33">
        <v>1.5589631252281855E-2</v>
      </c>
      <c r="K17" s="34">
        <f t="shared" si="1"/>
        <v>361632.79767755501</v>
      </c>
      <c r="L17" s="35">
        <v>1.4561472587055384E-2</v>
      </c>
      <c r="M17" s="35">
        <v>1.4413982531578554E-2</v>
      </c>
      <c r="N17" s="2">
        <f t="shared" si="2"/>
        <v>0</v>
      </c>
      <c r="P17" s="2">
        <f t="shared" si="3"/>
        <v>0</v>
      </c>
      <c r="Q17" s="2">
        <f t="shared" si="7"/>
        <v>0</v>
      </c>
      <c r="R17" s="2">
        <f t="shared" si="4"/>
        <v>0</v>
      </c>
      <c r="S17" s="2">
        <f t="shared" si="5"/>
        <v>361632.79767755501</v>
      </c>
      <c r="T17" s="13">
        <f t="shared" si="6"/>
        <v>1.2054426589251833E-2</v>
      </c>
    </row>
    <row r="18" spans="1:20">
      <c r="A18" s="5" t="s">
        <v>13</v>
      </c>
      <c r="B18" s="14">
        <v>55127</v>
      </c>
      <c r="C18" s="31">
        <f t="shared" si="0"/>
        <v>9.5727604113124819E-3</v>
      </c>
      <c r="D18" s="31">
        <v>1.0186379482568888E-2</v>
      </c>
      <c r="E18" s="31">
        <v>0.32849495005243112</v>
      </c>
      <c r="F18" s="9">
        <v>0</v>
      </c>
      <c r="G18" s="9" t="s">
        <v>1047</v>
      </c>
      <c r="H18" s="9" t="s">
        <v>1047</v>
      </c>
      <c r="I18" s="14">
        <v>3134</v>
      </c>
      <c r="J18" s="33">
        <v>2.2884264330047463E-2</v>
      </c>
      <c r="K18" s="34">
        <f t="shared" si="1"/>
        <v>530846.45804283721</v>
      </c>
      <c r="L18" s="35">
        <v>1.9476757672400768E-2</v>
      </c>
      <c r="M18" s="35">
        <v>1.8906976607212734E-2</v>
      </c>
      <c r="N18" s="2">
        <f t="shared" si="2"/>
        <v>0</v>
      </c>
      <c r="P18" s="2">
        <f t="shared" si="3"/>
        <v>0</v>
      </c>
      <c r="Q18" s="2">
        <f t="shared" si="7"/>
        <v>0</v>
      </c>
      <c r="R18" s="2">
        <f t="shared" si="4"/>
        <v>0</v>
      </c>
      <c r="S18" s="2">
        <f t="shared" si="5"/>
        <v>530846.45804283721</v>
      </c>
      <c r="T18" s="13">
        <f t="shared" si="6"/>
        <v>1.769488193476124E-2</v>
      </c>
    </row>
    <row r="19" spans="1:20">
      <c r="A19" s="5" t="s">
        <v>18</v>
      </c>
      <c r="B19" s="14">
        <v>70465</v>
      </c>
      <c r="C19" s="31">
        <f t="shared" si="0"/>
        <v>1.223619210882388E-2</v>
      </c>
      <c r="D19" s="31">
        <v>8.6278451665754863E-3</v>
      </c>
      <c r="E19" s="31">
        <v>0.22873563218390805</v>
      </c>
      <c r="F19" s="9">
        <v>0</v>
      </c>
      <c r="G19" s="9" t="s">
        <v>1047</v>
      </c>
      <c r="H19" s="9" t="s">
        <v>1047</v>
      </c>
      <c r="I19" s="14">
        <v>1587</v>
      </c>
      <c r="J19" s="33">
        <v>1.15881708652793E-2</v>
      </c>
      <c r="K19" s="34">
        <f t="shared" si="1"/>
        <v>268810.88988959242</v>
      </c>
      <c r="L19" s="35">
        <v>1.1573283783960612E-2</v>
      </c>
      <c r="M19" s="35">
        <v>1.2044142627124069E-2</v>
      </c>
      <c r="N19" s="2">
        <f t="shared" si="2"/>
        <v>0</v>
      </c>
      <c r="P19" s="2">
        <f t="shared" si="3"/>
        <v>0</v>
      </c>
      <c r="Q19" s="2">
        <f t="shared" si="7"/>
        <v>0</v>
      </c>
      <c r="R19" s="2">
        <f t="shared" si="4"/>
        <v>0</v>
      </c>
      <c r="S19" s="2">
        <f t="shared" si="5"/>
        <v>268810.88988959242</v>
      </c>
      <c r="T19" s="13">
        <f t="shared" si="6"/>
        <v>8.9603629963197467E-3</v>
      </c>
    </row>
    <row r="20" spans="1:20">
      <c r="A20" s="5" t="s">
        <v>16</v>
      </c>
      <c r="B20" s="14">
        <v>56221</v>
      </c>
      <c r="C20" s="31">
        <f t="shared" si="0"/>
        <v>9.7627326552215624E-3</v>
      </c>
      <c r="D20" s="31">
        <v>6.6853820091971779E-3</v>
      </c>
      <c r="E20" s="31">
        <v>0.2126821654779405</v>
      </c>
      <c r="F20" s="9">
        <v>0</v>
      </c>
      <c r="G20" s="9" t="s">
        <v>1047</v>
      </c>
      <c r="H20" s="9" t="s">
        <v>1047</v>
      </c>
      <c r="I20" s="14">
        <v>2118</v>
      </c>
      <c r="J20" s="33">
        <v>1.5465498357064622E-2</v>
      </c>
      <c r="K20" s="34">
        <f t="shared" si="1"/>
        <v>358753.2859396073</v>
      </c>
      <c r="L20" s="35">
        <v>1.3819183648707002E-2</v>
      </c>
      <c r="M20" s="35">
        <v>1.2151453535752697E-2</v>
      </c>
      <c r="N20" s="2">
        <f t="shared" si="2"/>
        <v>0</v>
      </c>
      <c r="P20" s="2">
        <f t="shared" si="3"/>
        <v>0</v>
      </c>
      <c r="Q20" s="2">
        <f t="shared" si="7"/>
        <v>0</v>
      </c>
      <c r="R20" s="2">
        <f t="shared" si="4"/>
        <v>0</v>
      </c>
      <c r="S20" s="2">
        <f t="shared" si="5"/>
        <v>358753.2859396073</v>
      </c>
      <c r="T20" s="13">
        <f t="shared" si="6"/>
        <v>1.1958442864653578E-2</v>
      </c>
    </row>
    <row r="21" spans="1:20">
      <c r="A21" s="5" t="s">
        <v>31</v>
      </c>
      <c r="B21" s="14">
        <v>29068</v>
      </c>
      <c r="C21" s="31">
        <f t="shared" si="0"/>
        <v>5.047635453335593E-3</v>
      </c>
      <c r="D21" s="31">
        <v>6.6540059523232256E-3</v>
      </c>
      <c r="E21" s="31">
        <v>0.41278267331988533</v>
      </c>
      <c r="F21" s="9">
        <v>0</v>
      </c>
      <c r="G21" s="9" t="s">
        <v>1047</v>
      </c>
      <c r="H21" s="9" t="s">
        <v>1047</v>
      </c>
      <c r="I21" s="14">
        <v>559</v>
      </c>
      <c r="J21" s="33">
        <v>4.0817816721431177E-3</v>
      </c>
      <c r="K21" s="34">
        <f t="shared" si="1"/>
        <v>94685.12126545819</v>
      </c>
      <c r="L21" s="35">
        <v>3.9445995505821138E-3</v>
      </c>
      <c r="M21" s="35">
        <v>3.1373922562973116E-3</v>
      </c>
      <c r="N21" s="2">
        <f t="shared" si="2"/>
        <v>25314.87873454181</v>
      </c>
      <c r="O21" s="2"/>
      <c r="P21" s="2">
        <f t="shared" si="3"/>
        <v>0</v>
      </c>
      <c r="Q21" s="2">
        <f t="shared" si="7"/>
        <v>0</v>
      </c>
      <c r="R21" s="2">
        <f t="shared" si="4"/>
        <v>0</v>
      </c>
      <c r="S21" s="2">
        <f t="shared" si="5"/>
        <v>120000</v>
      </c>
      <c r="T21" s="13">
        <f t="shared" si="6"/>
        <v>4.0000000000000001E-3</v>
      </c>
    </row>
    <row r="22" spans="1:20">
      <c r="A22" s="5" t="s">
        <v>21</v>
      </c>
      <c r="B22" s="14">
        <v>42758</v>
      </c>
      <c r="C22" s="31">
        <f t="shared" si="0"/>
        <v>7.4248932404611008E-3</v>
      </c>
      <c r="D22" s="31">
        <v>5.6328579195164211E-3</v>
      </c>
      <c r="E22" s="31">
        <v>0.23926529029756713</v>
      </c>
      <c r="F22" s="9">
        <v>0</v>
      </c>
      <c r="G22" s="9" t="s">
        <v>1047</v>
      </c>
      <c r="H22" s="9" t="s">
        <v>1047</v>
      </c>
      <c r="I22" s="14">
        <v>1091</v>
      </c>
      <c r="J22" s="33">
        <v>7.9664110989412194E-3</v>
      </c>
      <c r="K22" s="34">
        <f t="shared" si="1"/>
        <v>184796.90035888174</v>
      </c>
      <c r="L22" s="35">
        <v>8.1128374351538048E-3</v>
      </c>
      <c r="M22" s="35">
        <v>6.9558055752021583E-3</v>
      </c>
      <c r="N22" s="2">
        <f t="shared" si="2"/>
        <v>0</v>
      </c>
      <c r="P22" s="2">
        <f t="shared" si="3"/>
        <v>0</v>
      </c>
      <c r="Q22" s="2">
        <f t="shared" si="7"/>
        <v>0</v>
      </c>
      <c r="R22" s="2">
        <f t="shared" si="4"/>
        <v>0</v>
      </c>
      <c r="S22" s="2">
        <f t="shared" si="5"/>
        <v>184796.90035888174</v>
      </c>
      <c r="T22" s="13">
        <f t="shared" si="6"/>
        <v>6.1598966786293912E-3</v>
      </c>
    </row>
    <row r="23" spans="1:20">
      <c r="A23" s="5" t="s">
        <v>25</v>
      </c>
      <c r="B23" s="14">
        <v>47839</v>
      </c>
      <c r="C23" s="31">
        <f t="shared" si="0"/>
        <v>8.3072049144117741E-3</v>
      </c>
      <c r="D23" s="31">
        <v>5.5780924384273411E-3</v>
      </c>
      <c r="E23" s="31">
        <v>0.20803370069358751</v>
      </c>
      <c r="F23" s="9">
        <v>0</v>
      </c>
      <c r="G23" s="9" t="s">
        <v>1047</v>
      </c>
      <c r="H23" s="9" t="s">
        <v>1047</v>
      </c>
      <c r="I23" s="14">
        <v>732</v>
      </c>
      <c r="J23" s="33">
        <v>5.3450164293537784E-3</v>
      </c>
      <c r="K23" s="34">
        <f t="shared" si="1"/>
        <v>123988.38777516171</v>
      </c>
      <c r="L23" s="35">
        <v>5.1972121340450109E-3</v>
      </c>
      <c r="M23" s="35">
        <v>3.2605837482238931E-3</v>
      </c>
      <c r="N23" s="2">
        <f t="shared" si="2"/>
        <v>0</v>
      </c>
      <c r="P23" s="2">
        <f t="shared" si="3"/>
        <v>0</v>
      </c>
      <c r="Q23" s="2">
        <f t="shared" si="7"/>
        <v>0</v>
      </c>
      <c r="R23" s="2">
        <f t="shared" si="4"/>
        <v>0</v>
      </c>
      <c r="S23" s="2">
        <f t="shared" si="5"/>
        <v>123988.38777516171</v>
      </c>
      <c r="T23" s="13">
        <f t="shared" si="6"/>
        <v>4.1329462591720573E-3</v>
      </c>
    </row>
    <row r="24" spans="1:20">
      <c r="A24" s="5" t="s">
        <v>35</v>
      </c>
      <c r="B24" s="14">
        <v>16233</v>
      </c>
      <c r="C24" s="31">
        <f t="shared" si="0"/>
        <v>2.8188477471445123E-3</v>
      </c>
      <c r="D24" s="31">
        <v>4.8513088664743406E-3</v>
      </c>
      <c r="E24" s="31">
        <v>0.51714911213816595</v>
      </c>
      <c r="F24" s="9">
        <v>0</v>
      </c>
      <c r="G24" s="9" t="s">
        <v>1048</v>
      </c>
      <c r="H24" s="9" t="s">
        <v>1048</v>
      </c>
      <c r="I24" s="14">
        <v>395</v>
      </c>
      <c r="J24" s="33">
        <v>2.8842643300474625E-3</v>
      </c>
      <c r="K24" s="34">
        <f t="shared" si="1"/>
        <v>66906.302146432892</v>
      </c>
      <c r="L24" s="35">
        <v>3.694790773253331E-3</v>
      </c>
      <c r="M24" s="35">
        <v>2.6538463846131955E-3</v>
      </c>
      <c r="N24" s="2">
        <f t="shared" si="2"/>
        <v>0</v>
      </c>
      <c r="O24" s="2"/>
      <c r="P24" s="2">
        <f t="shared" si="3"/>
        <v>180000</v>
      </c>
      <c r="Q24" s="2">
        <f t="shared" si="7"/>
        <v>0</v>
      </c>
      <c r="R24" s="2">
        <f t="shared" si="4"/>
        <v>0</v>
      </c>
      <c r="S24" s="2">
        <f t="shared" si="5"/>
        <v>246906.30214643289</v>
      </c>
      <c r="T24" s="13">
        <f t="shared" si="6"/>
        <v>8.2302100715477625E-3</v>
      </c>
    </row>
    <row r="25" spans="1:20">
      <c r="A25" s="5" t="s">
        <v>39</v>
      </c>
      <c r="B25" s="14">
        <v>18278</v>
      </c>
      <c r="C25" s="31">
        <f t="shared" si="0"/>
        <v>3.1739603968648678E-3</v>
      </c>
      <c r="D25" s="31">
        <v>4.8267784947365238E-3</v>
      </c>
      <c r="E25" s="31">
        <v>0.46171896316507505</v>
      </c>
      <c r="F25" s="9">
        <v>0</v>
      </c>
      <c r="G25" s="9" t="s">
        <v>1048</v>
      </c>
      <c r="H25" s="9" t="s">
        <v>1049</v>
      </c>
      <c r="I25" s="14">
        <v>326</v>
      </c>
      <c r="J25" s="33">
        <v>2.3804308141657541E-3</v>
      </c>
      <c r="K25" s="34">
        <f t="shared" si="1"/>
        <v>55218.872151233234</v>
      </c>
      <c r="L25" s="35">
        <v>2.3957851311436603E-3</v>
      </c>
      <c r="M25" s="35">
        <v>1.5812051837966969E-3</v>
      </c>
      <c r="N25" s="2">
        <f t="shared" si="2"/>
        <v>0</v>
      </c>
      <c r="O25" s="2"/>
      <c r="P25" s="2">
        <f t="shared" si="3"/>
        <v>90000</v>
      </c>
      <c r="Q25" s="2">
        <f t="shared" si="7"/>
        <v>0</v>
      </c>
      <c r="R25" s="2">
        <f t="shared" si="4"/>
        <v>0</v>
      </c>
      <c r="S25" s="2">
        <f t="shared" si="5"/>
        <v>145218.87215123323</v>
      </c>
      <c r="T25" s="13">
        <f t="shared" si="6"/>
        <v>4.8406290717077742E-3</v>
      </c>
    </row>
    <row r="26" spans="1:20">
      <c r="A26" s="5" t="s">
        <v>27</v>
      </c>
      <c r="B26" s="14">
        <v>26183</v>
      </c>
      <c r="C26" s="31">
        <f t="shared" si="0"/>
        <v>4.5466574609428177E-3</v>
      </c>
      <c r="D26" s="31">
        <v>4.0400951778423429E-3</v>
      </c>
      <c r="E26" s="31">
        <v>0.27334130996950867</v>
      </c>
      <c r="F26" s="9">
        <v>0</v>
      </c>
      <c r="G26" s="9" t="s">
        <v>1047</v>
      </c>
      <c r="H26" s="9" t="s">
        <v>1047</v>
      </c>
      <c r="I26" s="14">
        <v>642</v>
      </c>
      <c r="J26" s="33">
        <v>4.6878422782037242E-3</v>
      </c>
      <c r="K26" s="34">
        <f t="shared" si="1"/>
        <v>108743.91386837955</v>
      </c>
      <c r="L26" s="35">
        <v>4.8141720088075435E-3</v>
      </c>
      <c r="M26" s="35">
        <v>3.5541405965011305E-3</v>
      </c>
      <c r="N26" s="2">
        <f t="shared" si="2"/>
        <v>11256.086131620454</v>
      </c>
      <c r="O26" s="2"/>
      <c r="P26" s="2">
        <f t="shared" si="3"/>
        <v>0</v>
      </c>
      <c r="Q26" s="2">
        <f t="shared" si="7"/>
        <v>0</v>
      </c>
      <c r="R26" s="2">
        <f t="shared" si="4"/>
        <v>0</v>
      </c>
      <c r="S26" s="2">
        <f t="shared" si="5"/>
        <v>120000</v>
      </c>
      <c r="T26" s="13">
        <f t="shared" si="6"/>
        <v>4.0000000000000001E-3</v>
      </c>
    </row>
    <row r="27" spans="1:20">
      <c r="A27" s="5" t="s">
        <v>40</v>
      </c>
      <c r="B27" s="14">
        <v>14506</v>
      </c>
      <c r="C27" s="31">
        <f t="shared" si="0"/>
        <v>2.5189555485787157E-3</v>
      </c>
      <c r="D27" s="31">
        <v>3.8267379910994683E-3</v>
      </c>
      <c r="E27" s="31">
        <v>0.47309401227166936</v>
      </c>
      <c r="F27" s="9">
        <v>0</v>
      </c>
      <c r="G27" s="9" t="s">
        <v>1048</v>
      </c>
      <c r="H27" s="9" t="s">
        <v>1048</v>
      </c>
      <c r="I27" s="14">
        <v>312</v>
      </c>
      <c r="J27" s="33">
        <v>2.2782037239868565E-3</v>
      </c>
      <c r="K27" s="34">
        <f t="shared" si="1"/>
        <v>52847.509543511551</v>
      </c>
      <c r="L27" s="35">
        <v>2.1769050595793933E-3</v>
      </c>
      <c r="M27" s="35">
        <v>1.3492165588080568E-3</v>
      </c>
      <c r="N27" s="2">
        <f t="shared" si="2"/>
        <v>0</v>
      </c>
      <c r="O27" s="2"/>
      <c r="P27" s="2">
        <f t="shared" si="3"/>
        <v>180000</v>
      </c>
      <c r="Q27" s="2">
        <f t="shared" si="7"/>
        <v>0</v>
      </c>
      <c r="R27" s="2">
        <f t="shared" si="4"/>
        <v>0</v>
      </c>
      <c r="S27" s="2">
        <f t="shared" si="5"/>
        <v>232847.50954351155</v>
      </c>
      <c r="T27" s="13">
        <f t="shared" si="6"/>
        <v>7.7615836514503848E-3</v>
      </c>
    </row>
    <row r="28" spans="1:20">
      <c r="A28" s="5" t="s">
        <v>26</v>
      </c>
      <c r="B28" s="14">
        <v>31162</v>
      </c>
      <c r="C28" s="31">
        <f t="shared" si="0"/>
        <v>5.4112569147118398E-3</v>
      </c>
      <c r="D28" s="31">
        <v>3.2157605926994193E-3</v>
      </c>
      <c r="E28" s="31">
        <v>0.1857575957292559</v>
      </c>
      <c r="F28" s="9">
        <v>0</v>
      </c>
      <c r="G28" s="9" t="s">
        <v>1047</v>
      </c>
      <c r="H28" s="9" t="s">
        <v>1047</v>
      </c>
      <c r="I28" s="14">
        <v>730</v>
      </c>
      <c r="J28" s="33">
        <v>5.3304125593282223E-3</v>
      </c>
      <c r="K28" s="34">
        <f t="shared" si="1"/>
        <v>123649.62168834434</v>
      </c>
      <c r="L28" s="35">
        <v>4.5833962811800012E-3</v>
      </c>
      <c r="M28" s="35">
        <v>3.0780808923335534E-3</v>
      </c>
      <c r="N28" s="2">
        <f t="shared" si="2"/>
        <v>0</v>
      </c>
      <c r="P28" s="2">
        <f t="shared" si="3"/>
        <v>0</v>
      </c>
      <c r="Q28" s="2">
        <f t="shared" si="7"/>
        <v>0</v>
      </c>
      <c r="R28" s="2">
        <f t="shared" si="4"/>
        <v>0</v>
      </c>
      <c r="S28" s="2">
        <f t="shared" si="5"/>
        <v>123649.62168834434</v>
      </c>
      <c r="T28" s="13">
        <f t="shared" si="6"/>
        <v>4.1216540562781451E-3</v>
      </c>
    </row>
    <row r="29" spans="1:20">
      <c r="A29" s="5" t="s">
        <v>41</v>
      </c>
      <c r="B29" s="14">
        <v>11267</v>
      </c>
      <c r="C29" s="31">
        <f t="shared" si="0"/>
        <v>1.9565057332025641E-3</v>
      </c>
      <c r="D29" s="31">
        <v>3.0982429978624348E-3</v>
      </c>
      <c r="E29" s="31">
        <v>0.47846004757290106</v>
      </c>
      <c r="F29" s="9">
        <v>0</v>
      </c>
      <c r="G29" s="9" t="s">
        <v>1049</v>
      </c>
      <c r="H29" s="9" t="s">
        <v>1048</v>
      </c>
      <c r="I29" s="14">
        <v>303</v>
      </c>
      <c r="J29" s="33">
        <v>2.2124863088718509E-3</v>
      </c>
      <c r="K29" s="34">
        <f t="shared" si="1"/>
        <v>51323.062152833329</v>
      </c>
      <c r="L29" s="35">
        <v>2.0757919830415527E-3</v>
      </c>
      <c r="M29" s="35">
        <v>1.5979389700101377E-3</v>
      </c>
      <c r="N29" s="2">
        <f t="shared" si="2"/>
        <v>0</v>
      </c>
      <c r="O29" s="2"/>
      <c r="P29" s="2">
        <f t="shared" si="3"/>
        <v>90000</v>
      </c>
      <c r="Q29" s="2">
        <f t="shared" si="7"/>
        <v>0</v>
      </c>
      <c r="R29" s="2">
        <f t="shared" si="4"/>
        <v>0</v>
      </c>
      <c r="S29" s="2">
        <f t="shared" si="5"/>
        <v>141323.06215283333</v>
      </c>
      <c r="T29" s="13">
        <f t="shared" si="6"/>
        <v>4.7107687384277779E-3</v>
      </c>
    </row>
    <row r="30" spans="1:20">
      <c r="A30" s="5" t="s">
        <v>17</v>
      </c>
      <c r="B30" s="14">
        <v>31011</v>
      </c>
      <c r="C30" s="31">
        <f t="shared" si="0"/>
        <v>5.3850358828742978E-3</v>
      </c>
      <c r="D30" s="31">
        <v>3.0788468899767192E-3</v>
      </c>
      <c r="E30" s="31">
        <v>0.17736369910282954</v>
      </c>
      <c r="F30" s="9">
        <v>0</v>
      </c>
      <c r="G30" s="9" t="s">
        <v>1047</v>
      </c>
      <c r="H30" s="9" t="s">
        <v>1047</v>
      </c>
      <c r="I30" s="14">
        <v>1971</v>
      </c>
      <c r="J30" s="33">
        <v>1.4392113910186199E-2</v>
      </c>
      <c r="K30" s="34">
        <f t="shared" si="1"/>
        <v>333853.97855852969</v>
      </c>
      <c r="L30" s="35">
        <v>1.2747385037405891E-2</v>
      </c>
      <c r="M30" s="35">
        <v>1.0271379627462983E-2</v>
      </c>
      <c r="N30" s="2">
        <f t="shared" si="2"/>
        <v>0</v>
      </c>
      <c r="P30" s="2">
        <f t="shared" si="3"/>
        <v>0</v>
      </c>
      <c r="Q30" s="2">
        <f t="shared" si="7"/>
        <v>0</v>
      </c>
      <c r="R30" s="2">
        <f t="shared" si="4"/>
        <v>0</v>
      </c>
      <c r="S30" s="2">
        <f t="shared" si="5"/>
        <v>333853.97855852969</v>
      </c>
      <c r="T30" s="13">
        <f t="shared" si="6"/>
        <v>1.1128465951950989E-2</v>
      </c>
    </row>
    <row r="31" spans="1:20">
      <c r="A31" s="5" t="s">
        <v>42</v>
      </c>
      <c r="B31" s="14">
        <v>12172</v>
      </c>
      <c r="C31" s="31">
        <f t="shared" si="0"/>
        <v>2.1136582750103496E-3</v>
      </c>
      <c r="D31" s="31">
        <v>2.783911955361569E-3</v>
      </c>
      <c r="E31" s="31">
        <v>0.40491204779289747</v>
      </c>
      <c r="F31" s="9">
        <v>0</v>
      </c>
      <c r="G31" s="9" t="s">
        <v>1048</v>
      </c>
      <c r="H31" s="9" t="s">
        <v>1048</v>
      </c>
      <c r="I31" s="14">
        <v>284</v>
      </c>
      <c r="J31" s="33">
        <v>2.0737495436290616E-3</v>
      </c>
      <c r="K31" s="34">
        <f t="shared" si="1"/>
        <v>48104.784328068206</v>
      </c>
      <c r="L31" s="35">
        <v>2.2351937742894428E-3</v>
      </c>
      <c r="M31" s="35">
        <v>1.348033083796251E-3</v>
      </c>
      <c r="N31" s="2">
        <f t="shared" si="2"/>
        <v>0</v>
      </c>
      <c r="O31" s="2"/>
      <c r="P31" s="2">
        <f t="shared" si="3"/>
        <v>180000</v>
      </c>
      <c r="Q31" s="2">
        <f t="shared" si="7"/>
        <v>0</v>
      </c>
      <c r="R31" s="2">
        <f t="shared" si="4"/>
        <v>0</v>
      </c>
      <c r="S31" s="2">
        <f t="shared" si="5"/>
        <v>228104.7843280682</v>
      </c>
      <c r="T31" s="13">
        <f t="shared" si="6"/>
        <v>7.6034928109356067E-3</v>
      </c>
    </row>
    <row r="32" spans="1:20">
      <c r="A32" s="5" t="s">
        <v>33</v>
      </c>
      <c r="B32" s="14">
        <v>22409</v>
      </c>
      <c r="C32" s="31">
        <f t="shared" si="0"/>
        <v>3.8913053142217318E-3</v>
      </c>
      <c r="D32" s="31">
        <v>2.7491130559195495E-3</v>
      </c>
      <c r="E32" s="31">
        <v>0.22218636175019596</v>
      </c>
      <c r="F32" s="9">
        <v>0</v>
      </c>
      <c r="G32" s="9" t="s">
        <v>1047</v>
      </c>
      <c r="H32" s="9" t="s">
        <v>1047</v>
      </c>
      <c r="I32" s="14">
        <v>455</v>
      </c>
      <c r="J32" s="33">
        <v>3.3223804308141658E-3</v>
      </c>
      <c r="K32" s="34">
        <f t="shared" si="1"/>
        <v>77069.28475095435</v>
      </c>
      <c r="L32" s="35">
        <v>3.2796323766450205E-3</v>
      </c>
      <c r="M32" s="35">
        <v>2.3570969060715515E-3</v>
      </c>
      <c r="N32" s="2">
        <f t="shared" si="2"/>
        <v>42930.71524904565</v>
      </c>
      <c r="O32" s="2"/>
      <c r="P32" s="2">
        <f t="shared" si="3"/>
        <v>0</v>
      </c>
      <c r="Q32" s="2">
        <f t="shared" si="7"/>
        <v>0</v>
      </c>
      <c r="R32" s="2">
        <f t="shared" si="4"/>
        <v>0</v>
      </c>
      <c r="S32" s="2">
        <f t="shared" si="5"/>
        <v>120000</v>
      </c>
      <c r="T32" s="13">
        <f t="shared" si="6"/>
        <v>4.0000000000000001E-3</v>
      </c>
    </row>
    <row r="33" spans="1:20">
      <c r="A33" s="5" t="s">
        <v>53</v>
      </c>
      <c r="B33" s="14">
        <v>8205</v>
      </c>
      <c r="C33" s="31">
        <f t="shared" si="0"/>
        <v>1.4247918293181004E-3</v>
      </c>
      <c r="D33" s="31">
        <v>2.6002194042086132E-3</v>
      </c>
      <c r="E33" s="31">
        <v>0.55981331368214193</v>
      </c>
      <c r="F33" s="9">
        <v>0</v>
      </c>
      <c r="G33" s="9" t="s">
        <v>1048</v>
      </c>
      <c r="H33" s="9" t="s">
        <v>1048</v>
      </c>
      <c r="I33" s="14">
        <v>100</v>
      </c>
      <c r="J33" s="33">
        <v>7.3019350127783865E-4</v>
      </c>
      <c r="K33" s="34">
        <f t="shared" si="1"/>
        <v>16938.304340869086</v>
      </c>
      <c r="L33" s="35">
        <v>6.590193459054557E-4</v>
      </c>
      <c r="M33" s="35">
        <v>4.4363799337903526E-4</v>
      </c>
      <c r="N33" s="2">
        <f t="shared" si="2"/>
        <v>0</v>
      </c>
      <c r="O33" s="2"/>
      <c r="P33" s="2">
        <f t="shared" si="3"/>
        <v>180000</v>
      </c>
      <c r="Q33" s="2">
        <f t="shared" si="7"/>
        <v>0</v>
      </c>
      <c r="R33" s="2">
        <f t="shared" si="4"/>
        <v>0</v>
      </c>
      <c r="S33" s="2">
        <f t="shared" si="5"/>
        <v>196938.30434086907</v>
      </c>
      <c r="T33" s="13">
        <f t="shared" si="6"/>
        <v>6.5646101446956359E-3</v>
      </c>
    </row>
    <row r="34" spans="1:20">
      <c r="A34" s="5" t="s">
        <v>32</v>
      </c>
      <c r="B34" s="14">
        <v>14029</v>
      </c>
      <c r="C34" s="31">
        <f t="shared" si="0"/>
        <v>2.4361248718468777E-3</v>
      </c>
      <c r="D34" s="31">
        <v>1.721689811737954E-3</v>
      </c>
      <c r="E34" s="31">
        <v>0.2338084908583824</v>
      </c>
      <c r="F34" s="9">
        <v>0</v>
      </c>
      <c r="G34" s="9" t="s">
        <v>1049</v>
      </c>
      <c r="H34" s="9" t="s">
        <v>1048</v>
      </c>
      <c r="I34" s="14">
        <v>483</v>
      </c>
      <c r="J34" s="33">
        <v>3.5268346111719607E-3</v>
      </c>
      <c r="K34" s="34">
        <f t="shared" si="1"/>
        <v>81812.009966397702</v>
      </c>
      <c r="L34" s="35">
        <v>2.62775042437753E-3</v>
      </c>
      <c r="M34" s="35">
        <v>1.8356247886602618E-3</v>
      </c>
      <c r="N34" s="2">
        <f t="shared" si="2"/>
        <v>0</v>
      </c>
      <c r="O34" s="2"/>
      <c r="P34" s="2">
        <f t="shared" si="3"/>
        <v>90000</v>
      </c>
      <c r="Q34" s="2">
        <f t="shared" si="7"/>
        <v>0</v>
      </c>
      <c r="R34" s="2">
        <f t="shared" si="4"/>
        <v>0</v>
      </c>
      <c r="S34" s="2">
        <f t="shared" si="5"/>
        <v>171812.00996639772</v>
      </c>
      <c r="T34" s="13">
        <f t="shared" si="6"/>
        <v>5.7270669988799235E-3</v>
      </c>
    </row>
    <row r="35" spans="1:20">
      <c r="A35" s="5" t="s">
        <v>23</v>
      </c>
      <c r="B35" s="14">
        <v>20356</v>
      </c>
      <c r="C35" s="31">
        <f t="shared" si="0"/>
        <v>3.5348034707616393E-3</v>
      </c>
      <c r="D35" s="31">
        <v>1.6475282227631581E-3</v>
      </c>
      <c r="E35" s="31">
        <v>0.15069922771863911</v>
      </c>
      <c r="F35" s="9">
        <v>0</v>
      </c>
      <c r="G35" s="9" t="s">
        <v>1049</v>
      </c>
      <c r="H35" s="9" t="s">
        <v>1048</v>
      </c>
      <c r="I35" s="14">
        <v>881</v>
      </c>
      <c r="J35" s="33">
        <v>6.4330047462577587E-3</v>
      </c>
      <c r="K35" s="34">
        <f t="shared" si="1"/>
        <v>149226.46124305666</v>
      </c>
      <c r="L35" s="35">
        <v>4.8688920266986109E-3</v>
      </c>
      <c r="M35" s="35">
        <v>3.5463516795629663E-3</v>
      </c>
      <c r="N35" s="2">
        <f t="shared" si="2"/>
        <v>0</v>
      </c>
      <c r="P35" s="2">
        <f t="shared" si="3"/>
        <v>90000</v>
      </c>
      <c r="Q35" s="2">
        <f t="shared" si="7"/>
        <v>0</v>
      </c>
      <c r="R35" s="2">
        <f t="shared" si="4"/>
        <v>0</v>
      </c>
      <c r="S35" s="2">
        <f t="shared" si="5"/>
        <v>239226.46124305666</v>
      </c>
      <c r="T35" s="13">
        <f t="shared" si="6"/>
        <v>7.9742153747685562E-3</v>
      </c>
    </row>
    <row r="36" spans="1:20">
      <c r="A36" s="5" t="s">
        <v>29</v>
      </c>
      <c r="B36" s="14">
        <v>26729</v>
      </c>
      <c r="C36" s="31">
        <f t="shared" si="0"/>
        <v>4.6414699336798908E-3</v>
      </c>
      <c r="D36" s="31">
        <v>1.5904808466286997E-3</v>
      </c>
      <c r="E36" s="31">
        <v>0.11080200302042763</v>
      </c>
      <c r="F36" s="9">
        <v>0</v>
      </c>
      <c r="G36" s="9" t="s">
        <v>1047</v>
      </c>
      <c r="H36" s="9" t="s">
        <v>1047</v>
      </c>
      <c r="I36" s="14">
        <v>585</v>
      </c>
      <c r="J36" s="33">
        <v>4.271631982475356E-3</v>
      </c>
      <c r="K36" s="34">
        <f t="shared" si="1"/>
        <v>99089.080394084158</v>
      </c>
      <c r="L36" s="35">
        <v>2.4624008050980022E-3</v>
      </c>
      <c r="M36" s="35">
        <v>2.3546473880238605E-3</v>
      </c>
      <c r="N36" s="2">
        <f t="shared" si="2"/>
        <v>20910.919605915842</v>
      </c>
      <c r="O36" s="2"/>
      <c r="P36" s="2">
        <f t="shared" si="3"/>
        <v>0</v>
      </c>
      <c r="Q36" s="2">
        <f t="shared" si="7"/>
        <v>0</v>
      </c>
      <c r="R36" s="2">
        <f t="shared" si="4"/>
        <v>0</v>
      </c>
      <c r="S36" s="2">
        <f t="shared" si="5"/>
        <v>120000</v>
      </c>
      <c r="T36" s="13">
        <f t="shared" si="6"/>
        <v>4.0000000000000001E-3</v>
      </c>
    </row>
    <row r="37" spans="1:20">
      <c r="A37" s="5" t="s">
        <v>50</v>
      </c>
      <c r="B37" s="14">
        <v>6824</v>
      </c>
      <c r="C37" s="31">
        <f t="shared" si="0"/>
        <v>1.1849822599959436E-3</v>
      </c>
      <c r="D37" s="31">
        <v>1.5305811016875185E-3</v>
      </c>
      <c r="E37" s="31">
        <v>0.41481137909709337</v>
      </c>
      <c r="F37" s="9">
        <v>0</v>
      </c>
      <c r="G37" s="9" t="s">
        <v>1047</v>
      </c>
      <c r="H37" s="9" t="s">
        <v>1047</v>
      </c>
      <c r="I37" s="14">
        <v>115</v>
      </c>
      <c r="J37" s="33">
        <v>8.3972252646951446E-4</v>
      </c>
      <c r="K37" s="34">
        <f t="shared" si="1"/>
        <v>19479.049991999451</v>
      </c>
      <c r="L37" s="35">
        <v>9.730646659759256E-4</v>
      </c>
      <c r="M37" s="35">
        <v>6.711954677420766E-4</v>
      </c>
      <c r="N37" s="2">
        <f t="shared" si="2"/>
        <v>100520.95000800055</v>
      </c>
      <c r="O37" s="2"/>
      <c r="P37" s="2">
        <f t="shared" si="3"/>
        <v>0</v>
      </c>
      <c r="Q37" s="2">
        <f t="shared" si="7"/>
        <v>0</v>
      </c>
      <c r="R37" s="2">
        <f t="shared" si="4"/>
        <v>0</v>
      </c>
      <c r="S37" s="2">
        <f t="shared" si="5"/>
        <v>120000</v>
      </c>
      <c r="T37" s="13">
        <f t="shared" si="6"/>
        <v>4.0000000000000001E-3</v>
      </c>
    </row>
    <row r="38" spans="1:20">
      <c r="A38" s="5" t="s">
        <v>28</v>
      </c>
      <c r="B38" s="14">
        <v>25388</v>
      </c>
      <c r="C38" s="31">
        <f t="shared" si="0"/>
        <v>4.4086063330564208E-3</v>
      </c>
      <c r="D38" s="31">
        <v>1.4935003072001204E-3</v>
      </c>
      <c r="E38" s="31">
        <v>0.10857213950980799</v>
      </c>
      <c r="F38" s="9">
        <v>0</v>
      </c>
      <c r="G38" s="9" t="s">
        <v>1047</v>
      </c>
      <c r="H38" s="9" t="s">
        <v>1047</v>
      </c>
      <c r="I38" s="14">
        <v>637</v>
      </c>
      <c r="J38" s="33">
        <v>4.6513326031398317E-3</v>
      </c>
      <c r="K38" s="34">
        <f t="shared" si="1"/>
        <v>107896.99865133608</v>
      </c>
      <c r="L38" s="35">
        <v>3.1202305853971304E-3</v>
      </c>
      <c r="M38" s="35">
        <v>2.2417218537578278E-3</v>
      </c>
      <c r="N38" s="2">
        <f t="shared" si="2"/>
        <v>12103.001348663922</v>
      </c>
      <c r="O38" s="2"/>
      <c r="P38" s="2">
        <f t="shared" si="3"/>
        <v>0</v>
      </c>
      <c r="Q38" s="2">
        <f t="shared" si="7"/>
        <v>0</v>
      </c>
      <c r="R38" s="2">
        <f t="shared" si="4"/>
        <v>0</v>
      </c>
      <c r="S38" s="2">
        <f t="shared" si="5"/>
        <v>120000</v>
      </c>
      <c r="T38" s="13">
        <f t="shared" si="6"/>
        <v>4.0000000000000001E-3</v>
      </c>
    </row>
    <row r="39" spans="1:20">
      <c r="A39" s="5" t="s">
        <v>19</v>
      </c>
      <c r="B39" s="14">
        <v>25638</v>
      </c>
      <c r="C39" s="31">
        <f t="shared" si="0"/>
        <v>4.4520186374232126E-3</v>
      </c>
      <c r="D39" s="31">
        <v>1.4855136745412962E-3</v>
      </c>
      <c r="E39" s="31">
        <v>0.10468762563319128</v>
      </c>
      <c r="F39" s="9">
        <v>0</v>
      </c>
      <c r="G39" s="9" t="s">
        <v>1047</v>
      </c>
      <c r="H39" s="9" t="s">
        <v>1047</v>
      </c>
      <c r="I39" s="14">
        <v>1577</v>
      </c>
      <c r="J39" s="33">
        <v>1.1515151515151515E-2</v>
      </c>
      <c r="K39" s="34">
        <f t="shared" si="1"/>
        <v>267117.05945550551</v>
      </c>
      <c r="L39" s="35">
        <v>1.0026848495734812E-2</v>
      </c>
      <c r="M39" s="35">
        <v>8.4656995088688795E-3</v>
      </c>
      <c r="N39" s="2">
        <f t="shared" si="2"/>
        <v>0</v>
      </c>
      <c r="P39" s="2">
        <f t="shared" si="3"/>
        <v>0</v>
      </c>
      <c r="Q39" s="2">
        <f t="shared" si="7"/>
        <v>0</v>
      </c>
      <c r="R39" s="2">
        <f t="shared" si="4"/>
        <v>0</v>
      </c>
      <c r="S39" s="2">
        <f t="shared" si="5"/>
        <v>267117.05945550551</v>
      </c>
      <c r="T39" s="13">
        <f t="shared" si="6"/>
        <v>8.9039019818501833E-3</v>
      </c>
    </row>
    <row r="40" spans="1:20">
      <c r="A40" s="5" t="s">
        <v>20</v>
      </c>
      <c r="B40" s="14">
        <v>17767</v>
      </c>
      <c r="C40" s="31">
        <f t="shared" si="0"/>
        <v>3.0852256467391453E-3</v>
      </c>
      <c r="D40" s="31">
        <v>1.4786679894051612E-3</v>
      </c>
      <c r="E40" s="31">
        <v>0.14473169914568093</v>
      </c>
      <c r="F40" s="9">
        <v>0</v>
      </c>
      <c r="G40" s="9" t="s">
        <v>1047</v>
      </c>
      <c r="H40" s="9" t="s">
        <v>1047</v>
      </c>
      <c r="I40" s="14">
        <v>1429</v>
      </c>
      <c r="J40" s="33">
        <v>1.0434465133260315E-2</v>
      </c>
      <c r="K40" s="34">
        <f t="shared" si="1"/>
        <v>242048.36903101928</v>
      </c>
      <c r="L40" s="35">
        <v>1.0213610295928236E-2</v>
      </c>
      <c r="M40" s="35">
        <v>1.0626669835076978E-2</v>
      </c>
      <c r="N40" s="2">
        <f t="shared" si="2"/>
        <v>0</v>
      </c>
      <c r="P40" s="2">
        <f t="shared" si="3"/>
        <v>0</v>
      </c>
      <c r="Q40" s="2">
        <f t="shared" si="7"/>
        <v>0</v>
      </c>
      <c r="R40" s="2">
        <f t="shared" si="4"/>
        <v>0</v>
      </c>
      <c r="S40" s="2">
        <f t="shared" si="5"/>
        <v>242048.36903101928</v>
      </c>
      <c r="T40" s="13">
        <f t="shared" si="6"/>
        <v>8.0682789677006417E-3</v>
      </c>
    </row>
    <row r="41" spans="1:20">
      <c r="A41" s="5" t="s">
        <v>45</v>
      </c>
      <c r="B41" s="14">
        <v>8127</v>
      </c>
      <c r="C41" s="31">
        <f t="shared" si="0"/>
        <v>1.4112471903556614E-3</v>
      </c>
      <c r="D41" s="31">
        <v>1.4763860943597829E-3</v>
      </c>
      <c r="E41" s="31">
        <v>0.34119973632168754</v>
      </c>
      <c r="F41" s="9">
        <v>0</v>
      </c>
      <c r="G41" s="9" t="s">
        <v>1047</v>
      </c>
      <c r="H41" s="9" t="s">
        <v>1047</v>
      </c>
      <c r="I41" s="14">
        <v>194</v>
      </c>
      <c r="J41" s="33">
        <v>1.416575392479007E-3</v>
      </c>
      <c r="K41" s="34">
        <f t="shared" si="1"/>
        <v>32860.310421286034</v>
      </c>
      <c r="L41" s="35">
        <v>1.1538786381377112E-3</v>
      </c>
      <c r="M41" s="35">
        <v>8.3707462811774796E-4</v>
      </c>
      <c r="N41" s="2">
        <f t="shared" si="2"/>
        <v>87139.689578713966</v>
      </c>
      <c r="O41" s="2"/>
      <c r="P41" s="2">
        <f t="shared" si="3"/>
        <v>0</v>
      </c>
      <c r="Q41" s="2">
        <f t="shared" si="7"/>
        <v>0</v>
      </c>
      <c r="R41" s="2">
        <f t="shared" si="4"/>
        <v>0</v>
      </c>
      <c r="S41" s="2">
        <f t="shared" si="5"/>
        <v>120000</v>
      </c>
      <c r="T41" s="13">
        <f t="shared" si="6"/>
        <v>4.0000000000000001E-3</v>
      </c>
    </row>
    <row r="42" spans="1:20">
      <c r="A42" s="5" t="s">
        <v>37</v>
      </c>
      <c r="B42" s="14">
        <v>10019</v>
      </c>
      <c r="C42" s="31">
        <f t="shared" si="0"/>
        <v>1.7397915098035402E-3</v>
      </c>
      <c r="D42" s="31">
        <v>1.4204796657480137E-3</v>
      </c>
      <c r="E42" s="31">
        <v>0.24729367365180258</v>
      </c>
      <c r="F42" s="9">
        <v>0</v>
      </c>
      <c r="G42" s="9" t="s">
        <v>1049</v>
      </c>
      <c r="H42" s="9" t="s">
        <v>1048</v>
      </c>
      <c r="I42" s="14">
        <v>332</v>
      </c>
      <c r="J42" s="33">
        <v>2.4242424242424242E-3</v>
      </c>
      <c r="K42" s="34">
        <f t="shared" si="1"/>
        <v>56235.170411685373</v>
      </c>
      <c r="L42" s="35">
        <v>1.9604041192277815E-3</v>
      </c>
      <c r="M42" s="35">
        <v>1.4189039711311362E-3</v>
      </c>
      <c r="N42" s="2">
        <f t="shared" si="2"/>
        <v>0</v>
      </c>
      <c r="O42" s="2"/>
      <c r="P42" s="2">
        <f t="shared" si="3"/>
        <v>90000</v>
      </c>
      <c r="Q42" s="2">
        <f t="shared" si="7"/>
        <v>0</v>
      </c>
      <c r="R42" s="2">
        <f t="shared" si="4"/>
        <v>0</v>
      </c>
      <c r="S42" s="2">
        <f t="shared" si="5"/>
        <v>146235.17041168537</v>
      </c>
      <c r="T42" s="13">
        <f t="shared" si="6"/>
        <v>4.8745056803895124E-3</v>
      </c>
    </row>
    <row r="43" spans="1:20">
      <c r="A43" s="5" t="s">
        <v>64</v>
      </c>
      <c r="B43" s="14">
        <v>3887</v>
      </c>
      <c r="C43" s="31">
        <f t="shared" si="0"/>
        <v>6.7497450829487587E-4</v>
      </c>
      <c r="D43" s="31">
        <v>1.409070190521122E-3</v>
      </c>
      <c r="E43" s="31">
        <v>0.66992134526715486</v>
      </c>
      <c r="F43" s="9">
        <v>0</v>
      </c>
      <c r="G43" s="9" t="s">
        <v>1047</v>
      </c>
      <c r="H43" s="9" t="s">
        <v>1047</v>
      </c>
      <c r="I43" s="14">
        <v>40</v>
      </c>
      <c r="J43" s="33">
        <v>2.9207740051113545E-4</v>
      </c>
      <c r="K43" s="34">
        <f t="shared" si="1"/>
        <v>6775.3217363476351</v>
      </c>
      <c r="L43" s="35">
        <v>3.3902619780334817E-4</v>
      </c>
      <c r="M43" s="35">
        <v>2.260437272549176E-4</v>
      </c>
      <c r="N43" s="2">
        <f t="shared" si="2"/>
        <v>113224.67826365237</v>
      </c>
      <c r="O43" s="2"/>
      <c r="P43" s="2">
        <f t="shared" si="3"/>
        <v>0</v>
      </c>
      <c r="Q43" s="2">
        <f t="shared" si="7"/>
        <v>0</v>
      </c>
      <c r="R43" s="37">
        <f>SUM(R38:R42)</f>
        <v>0</v>
      </c>
      <c r="S43" s="2">
        <f t="shared" si="5"/>
        <v>120000</v>
      </c>
      <c r="T43" s="13">
        <f t="shared" si="6"/>
        <v>4.0000000000000001E-3</v>
      </c>
    </row>
    <row r="44" spans="1:20">
      <c r="A44" s="5" t="s">
        <v>36</v>
      </c>
      <c r="B44" s="14">
        <v>13283</v>
      </c>
      <c r="C44" s="31">
        <f t="shared" si="0"/>
        <v>2.3065825556163712E-3</v>
      </c>
      <c r="D44" s="31">
        <v>1.40507687419171E-3</v>
      </c>
      <c r="E44" s="31">
        <v>0.18859111791730473</v>
      </c>
      <c r="F44" s="9">
        <v>0</v>
      </c>
      <c r="G44" s="9" t="s">
        <v>1047</v>
      </c>
      <c r="H44" s="9" t="s">
        <v>1047</v>
      </c>
      <c r="I44" s="14">
        <v>335</v>
      </c>
      <c r="J44" s="33">
        <v>2.4461482292807593E-3</v>
      </c>
      <c r="K44" s="34">
        <f t="shared" si="1"/>
        <v>56743.319541911442</v>
      </c>
      <c r="L44" s="35">
        <v>1.9532667255898165E-3</v>
      </c>
      <c r="M44" s="35">
        <v>1.5497467666224158E-3</v>
      </c>
      <c r="N44" s="2">
        <f t="shared" si="2"/>
        <v>63256.680458088558</v>
      </c>
      <c r="O44" s="2"/>
      <c r="P44" s="2">
        <f t="shared" si="3"/>
        <v>0</v>
      </c>
      <c r="Q44" s="2">
        <f t="shared" si="7"/>
        <v>0</v>
      </c>
      <c r="R44" s="2">
        <f t="shared" ref="R44:R70" si="8">$R$3*D44</f>
        <v>0</v>
      </c>
      <c r="S44" s="2">
        <f t="shared" si="5"/>
        <v>120000</v>
      </c>
      <c r="T44" s="13">
        <f t="shared" si="6"/>
        <v>4.0000000000000001E-3</v>
      </c>
    </row>
    <row r="45" spans="1:20">
      <c r="A45" s="5" t="s">
        <v>48</v>
      </c>
      <c r="B45" s="14">
        <v>6897</v>
      </c>
      <c r="C45" s="31">
        <f t="shared" si="0"/>
        <v>1.1976586528710466E-3</v>
      </c>
      <c r="D45" s="31">
        <v>1.3674256059429675E-3</v>
      </c>
      <c r="E45" s="31">
        <v>0.36411970226340573</v>
      </c>
      <c r="F45" s="9">
        <v>0</v>
      </c>
      <c r="G45" s="9" t="s">
        <v>1048</v>
      </c>
      <c r="H45" s="9" t="s">
        <v>1049</v>
      </c>
      <c r="I45" s="14">
        <v>124</v>
      </c>
      <c r="J45" s="33">
        <v>9.0543994158451995E-4</v>
      </c>
      <c r="K45" s="34">
        <f t="shared" si="1"/>
        <v>21003.49738267767</v>
      </c>
      <c r="L45" s="35">
        <v>6.7091500196873107E-4</v>
      </c>
      <c r="M45" s="35">
        <v>4.5772960282193287E-4</v>
      </c>
      <c r="N45" s="2">
        <f t="shared" si="2"/>
        <v>8996.5026173223305</v>
      </c>
      <c r="O45" s="2"/>
      <c r="P45" s="2">
        <f t="shared" si="3"/>
        <v>90000</v>
      </c>
      <c r="Q45" s="2">
        <f t="shared" si="7"/>
        <v>0</v>
      </c>
      <c r="R45" s="2">
        <f t="shared" si="8"/>
        <v>0</v>
      </c>
      <c r="S45" s="2">
        <f t="shared" si="5"/>
        <v>120000</v>
      </c>
      <c r="T45" s="13">
        <f t="shared" si="6"/>
        <v>4.0000000000000001E-3</v>
      </c>
    </row>
    <row r="46" spans="1:20">
      <c r="A46" s="5" t="s">
        <v>63</v>
      </c>
      <c r="B46" s="14">
        <v>5577</v>
      </c>
      <c r="C46" s="31">
        <f t="shared" si="0"/>
        <v>9.6844168581438706E-4</v>
      </c>
      <c r="D46" s="31">
        <v>1.2133976903799298E-3</v>
      </c>
      <c r="E46" s="31">
        <v>0.36615596488207952</v>
      </c>
      <c r="F46" s="9">
        <v>0</v>
      </c>
      <c r="G46" s="9" t="s">
        <v>1047</v>
      </c>
      <c r="H46" s="9" t="s">
        <v>1047</v>
      </c>
      <c r="I46" s="14">
        <v>47</v>
      </c>
      <c r="J46" s="33">
        <v>3.4319094560058416E-4</v>
      </c>
      <c r="K46" s="34">
        <f t="shared" si="1"/>
        <v>7961.0030402084712</v>
      </c>
      <c r="L46" s="35">
        <v>2.831166143059539E-4</v>
      </c>
      <c r="M46" s="35">
        <v>1.7991572446918256E-4</v>
      </c>
      <c r="N46" s="2">
        <f t="shared" si="2"/>
        <v>112038.99695979153</v>
      </c>
      <c r="O46" s="2"/>
      <c r="P46" s="2">
        <f t="shared" si="3"/>
        <v>0</v>
      </c>
      <c r="Q46" s="2">
        <f t="shared" si="7"/>
        <v>0</v>
      </c>
      <c r="R46" s="2">
        <f t="shared" si="8"/>
        <v>0</v>
      </c>
      <c r="S46" s="2">
        <f t="shared" si="5"/>
        <v>120000</v>
      </c>
      <c r="T46" s="13">
        <f t="shared" si="6"/>
        <v>4.0000000000000001E-3</v>
      </c>
    </row>
    <row r="47" spans="1:20">
      <c r="A47" s="5" t="s">
        <v>22</v>
      </c>
      <c r="B47" s="14">
        <v>17462</v>
      </c>
      <c r="C47" s="31">
        <f t="shared" si="0"/>
        <v>3.0322626354116599E-3</v>
      </c>
      <c r="D47" s="31">
        <v>1.2088339002891732E-3</v>
      </c>
      <c r="E47" s="31">
        <v>0.12813690512184797</v>
      </c>
      <c r="F47" s="9">
        <v>0</v>
      </c>
      <c r="G47" s="9" t="s">
        <v>1049</v>
      </c>
      <c r="H47" s="9" t="s">
        <v>1048</v>
      </c>
      <c r="I47" s="14">
        <v>1085</v>
      </c>
      <c r="J47" s="33">
        <v>7.9225994888645485E-3</v>
      </c>
      <c r="K47" s="34">
        <f t="shared" si="1"/>
        <v>183780.60209842958</v>
      </c>
      <c r="L47" s="35">
        <v>5.5445652910926513E-3</v>
      </c>
      <c r="M47" s="35">
        <v>3.9743567937162872E-3</v>
      </c>
      <c r="N47" s="2">
        <f t="shared" si="2"/>
        <v>0</v>
      </c>
      <c r="P47" s="2">
        <f t="shared" si="3"/>
        <v>90000</v>
      </c>
      <c r="Q47" s="2">
        <f t="shared" si="7"/>
        <v>0</v>
      </c>
      <c r="R47" s="2">
        <f t="shared" si="8"/>
        <v>0</v>
      </c>
      <c r="S47" s="2">
        <f t="shared" si="5"/>
        <v>273780.60209842958</v>
      </c>
      <c r="T47" s="13">
        <f t="shared" si="6"/>
        <v>9.1260200699476521E-3</v>
      </c>
    </row>
    <row r="48" spans="1:20">
      <c r="A48" s="5" t="s">
        <v>65</v>
      </c>
      <c r="B48" s="14">
        <v>6061</v>
      </c>
      <c r="C48" s="31">
        <f t="shared" si="0"/>
        <v>1.0524879070684956E-3</v>
      </c>
      <c r="D48" s="31">
        <v>1.2054110577211057E-3</v>
      </c>
      <c r="E48" s="31">
        <v>0.37531083481349914</v>
      </c>
      <c r="F48" s="9">
        <v>0</v>
      </c>
      <c r="G48" s="9" t="s">
        <v>1047</v>
      </c>
      <c r="H48" s="9" t="s">
        <v>1047</v>
      </c>
      <c r="I48" s="14">
        <v>29</v>
      </c>
      <c r="J48" s="33">
        <v>2.1175611537057321E-4</v>
      </c>
      <c r="K48" s="34">
        <f t="shared" si="1"/>
        <v>4912.1082588520358</v>
      </c>
      <c r="L48" s="35">
        <v>2.7241052384900606E-4</v>
      </c>
      <c r="M48" s="35">
        <v>1.8839270827467563E-4</v>
      </c>
      <c r="N48" s="2">
        <f t="shared" si="2"/>
        <v>115087.89174114796</v>
      </c>
      <c r="O48" s="2"/>
      <c r="P48" s="2">
        <f t="shared" si="3"/>
        <v>0</v>
      </c>
      <c r="Q48" s="2">
        <f t="shared" si="7"/>
        <v>0</v>
      </c>
      <c r="R48" s="2">
        <f t="shared" si="8"/>
        <v>0</v>
      </c>
      <c r="S48" s="2">
        <f t="shared" si="5"/>
        <v>120000</v>
      </c>
      <c r="T48" s="13">
        <f t="shared" si="6"/>
        <v>4.0000000000000001E-3</v>
      </c>
    </row>
    <row r="49" spans="1:20">
      <c r="A49" s="5" t="s">
        <v>34</v>
      </c>
      <c r="B49" s="14">
        <v>18845</v>
      </c>
      <c r="C49" s="31">
        <f t="shared" si="0"/>
        <v>3.272419503168751E-3</v>
      </c>
      <c r="D49" s="31">
        <v>1.0753430401345405E-3</v>
      </c>
      <c r="E49" s="31">
        <v>0.10838316467341307</v>
      </c>
      <c r="F49" s="9">
        <v>0</v>
      </c>
      <c r="G49" s="9" t="s">
        <v>1047</v>
      </c>
      <c r="H49" s="9" t="s">
        <v>1047</v>
      </c>
      <c r="I49" s="14">
        <v>448</v>
      </c>
      <c r="J49" s="33">
        <v>3.2712668857247172E-3</v>
      </c>
      <c r="K49" s="34">
        <f t="shared" si="1"/>
        <v>75883.603447093512</v>
      </c>
      <c r="L49" s="35">
        <v>1.5880700844472624E-3</v>
      </c>
      <c r="M49" s="35">
        <v>1.2528596747073059E-3</v>
      </c>
      <c r="N49" s="2">
        <f t="shared" si="2"/>
        <v>44116.396552906488</v>
      </c>
      <c r="O49" s="2"/>
      <c r="P49" s="2">
        <f t="shared" si="3"/>
        <v>0</v>
      </c>
      <c r="Q49" s="2">
        <f t="shared" si="7"/>
        <v>0</v>
      </c>
      <c r="R49" s="2">
        <f t="shared" si="8"/>
        <v>0</v>
      </c>
      <c r="S49" s="2">
        <f t="shared" si="5"/>
        <v>120000</v>
      </c>
      <c r="T49" s="13">
        <f t="shared" si="6"/>
        <v>4.0000000000000001E-3</v>
      </c>
    </row>
    <row r="50" spans="1:20">
      <c r="A50" s="5" t="s">
        <v>51</v>
      </c>
      <c r="B50" s="14">
        <v>5701</v>
      </c>
      <c r="C50" s="31">
        <f t="shared" si="0"/>
        <v>9.8997418878031562E-4</v>
      </c>
      <c r="D50" s="31">
        <v>1.0724906713278177E-3</v>
      </c>
      <c r="E50" s="31">
        <v>0.33886085075702954</v>
      </c>
      <c r="F50" s="9">
        <v>0</v>
      </c>
      <c r="G50" s="9" t="s">
        <v>1048</v>
      </c>
      <c r="H50" s="9" t="s">
        <v>1048</v>
      </c>
      <c r="I50" s="14">
        <v>115</v>
      </c>
      <c r="J50" s="33">
        <v>8.3972252646951446E-4</v>
      </c>
      <c r="K50" s="34">
        <f t="shared" si="1"/>
        <v>19479.049991999451</v>
      </c>
      <c r="L50" s="35">
        <v>8.8622637671401539E-4</v>
      </c>
      <c r="M50" s="35">
        <v>6.9070904409952662E-4</v>
      </c>
      <c r="N50" s="2">
        <f t="shared" si="2"/>
        <v>0</v>
      </c>
      <c r="O50" s="2"/>
      <c r="P50" s="2">
        <f t="shared" si="3"/>
        <v>180000</v>
      </c>
      <c r="Q50" s="2">
        <f t="shared" si="7"/>
        <v>0</v>
      </c>
      <c r="R50" s="2">
        <f t="shared" si="8"/>
        <v>0</v>
      </c>
      <c r="S50" s="2">
        <f t="shared" si="5"/>
        <v>199479.04999199946</v>
      </c>
      <c r="T50" s="13">
        <f t="shared" si="6"/>
        <v>6.6493016663999819E-3</v>
      </c>
    </row>
    <row r="51" spans="1:20">
      <c r="A51" s="5" t="s">
        <v>24</v>
      </c>
      <c r="B51" s="14">
        <v>15734</v>
      </c>
      <c r="C51" s="31">
        <f t="shared" si="0"/>
        <v>2.7321967876283962E-3</v>
      </c>
      <c r="D51" s="31">
        <v>1.0656449861916827E-3</v>
      </c>
      <c r="E51" s="31">
        <v>0.12398778707022434</v>
      </c>
      <c r="F51" s="9">
        <v>0</v>
      </c>
      <c r="G51" s="9" t="s">
        <v>1049</v>
      </c>
      <c r="H51" s="9" t="s">
        <v>1048</v>
      </c>
      <c r="I51" s="14">
        <v>771</v>
      </c>
      <c r="J51" s="33">
        <v>5.6297918948521354E-3</v>
      </c>
      <c r="K51" s="34">
        <f t="shared" si="1"/>
        <v>130594.32646810065</v>
      </c>
      <c r="L51" s="35">
        <v>4.4691979829725578E-3</v>
      </c>
      <c r="M51" s="35">
        <v>3.3083080661418314E-3</v>
      </c>
      <c r="N51" s="2">
        <f t="shared" si="2"/>
        <v>0</v>
      </c>
      <c r="P51" s="2">
        <f t="shared" si="3"/>
        <v>90000</v>
      </c>
      <c r="Q51" s="2">
        <f t="shared" si="7"/>
        <v>0</v>
      </c>
      <c r="R51" s="2">
        <f t="shared" si="8"/>
        <v>0</v>
      </c>
      <c r="S51" s="2">
        <f t="shared" si="5"/>
        <v>220594.32646810065</v>
      </c>
      <c r="T51" s="13">
        <f t="shared" si="6"/>
        <v>7.3531442156033553E-3</v>
      </c>
    </row>
    <row r="52" spans="1:20">
      <c r="A52" s="5" t="s">
        <v>44</v>
      </c>
      <c r="B52" s="14">
        <v>7097</v>
      </c>
      <c r="C52" s="31">
        <f t="shared" si="0"/>
        <v>1.23238849636448E-3</v>
      </c>
      <c r="D52" s="31">
        <v>1.017154716477393E-3</v>
      </c>
      <c r="E52" s="31">
        <v>0.2335297969875573</v>
      </c>
      <c r="F52" s="9">
        <v>0</v>
      </c>
      <c r="G52" s="9" t="s">
        <v>1049</v>
      </c>
      <c r="H52" s="9" t="s">
        <v>1048</v>
      </c>
      <c r="I52" s="14">
        <v>227</v>
      </c>
      <c r="J52" s="33">
        <v>1.6575392479006937E-3</v>
      </c>
      <c r="K52" s="34">
        <f t="shared" si="1"/>
        <v>38449.950853772825</v>
      </c>
      <c r="L52" s="35">
        <v>1.5214544104929202E-3</v>
      </c>
      <c r="M52" s="35">
        <v>1.1087234273392307E-3</v>
      </c>
      <c r="N52" s="2">
        <f t="shared" si="2"/>
        <v>0</v>
      </c>
      <c r="O52" s="2"/>
      <c r="P52" s="2">
        <f t="shared" si="3"/>
        <v>90000</v>
      </c>
      <c r="Q52" s="2">
        <f t="shared" si="7"/>
        <v>0</v>
      </c>
      <c r="R52" s="2">
        <f t="shared" si="8"/>
        <v>0</v>
      </c>
      <c r="S52" s="2">
        <f t="shared" si="5"/>
        <v>128449.95085377283</v>
      </c>
      <c r="T52" s="13">
        <f t="shared" si="6"/>
        <v>4.2816650284590941E-3</v>
      </c>
    </row>
    <row r="53" spans="1:20">
      <c r="A53" s="5" t="s">
        <v>30</v>
      </c>
      <c r="B53" s="14">
        <v>8179</v>
      </c>
      <c r="C53" s="31">
        <f t="shared" si="0"/>
        <v>1.4202769496639541E-3</v>
      </c>
      <c r="D53" s="31">
        <v>6.1782308353618425E-4</v>
      </c>
      <c r="E53" s="31">
        <v>0.13591867469879518</v>
      </c>
      <c r="F53" s="9">
        <v>0</v>
      </c>
      <c r="G53" s="9" t="s">
        <v>1049</v>
      </c>
      <c r="H53" s="9" t="s">
        <v>1048</v>
      </c>
      <c r="I53" s="14">
        <v>572</v>
      </c>
      <c r="J53" s="33">
        <v>4.1767068273092373E-3</v>
      </c>
      <c r="K53" s="34">
        <f t="shared" si="1"/>
        <v>96887.100829771181</v>
      </c>
      <c r="L53" s="35">
        <v>3.5877298686838527E-3</v>
      </c>
      <c r="M53" s="35">
        <v>3.148979302343132E-3</v>
      </c>
      <c r="N53" s="2">
        <f t="shared" si="2"/>
        <v>0</v>
      </c>
      <c r="O53" s="2"/>
      <c r="P53" s="2">
        <f t="shared" si="3"/>
        <v>90000</v>
      </c>
      <c r="Q53" s="2">
        <f t="shared" si="7"/>
        <v>0</v>
      </c>
      <c r="R53" s="2">
        <f t="shared" si="8"/>
        <v>0</v>
      </c>
      <c r="S53" s="2">
        <f t="shared" si="5"/>
        <v>186887.1008297712</v>
      </c>
      <c r="T53" s="13">
        <f t="shared" si="6"/>
        <v>6.2295700276590402E-3</v>
      </c>
    </row>
    <row r="54" spans="1:20">
      <c r="A54" s="5" t="s">
        <v>49</v>
      </c>
      <c r="B54" s="14">
        <v>4265</v>
      </c>
      <c r="C54" s="31">
        <f t="shared" si="0"/>
        <v>7.4061391249746473E-4</v>
      </c>
      <c r="D54" s="31">
        <v>5.9956792317315756E-4</v>
      </c>
      <c r="E54" s="31">
        <v>0.24339972209356184</v>
      </c>
      <c r="F54" s="9">
        <v>0</v>
      </c>
      <c r="G54" s="9" t="s">
        <v>1049</v>
      </c>
      <c r="H54" s="9" t="s">
        <v>1048</v>
      </c>
      <c r="I54" s="14">
        <v>117</v>
      </c>
      <c r="J54" s="33">
        <v>8.5432639649507124E-4</v>
      </c>
      <c r="K54" s="34">
        <f t="shared" si="1"/>
        <v>19817.816078816835</v>
      </c>
      <c r="L54" s="35">
        <v>8.0057765305843265E-4</v>
      </c>
      <c r="M54" s="35">
        <v>6.5671854085347489E-4</v>
      </c>
      <c r="N54" s="2">
        <f t="shared" si="2"/>
        <v>10182.183921183168</v>
      </c>
      <c r="O54" s="2"/>
      <c r="P54" s="2">
        <f t="shared" si="3"/>
        <v>90000</v>
      </c>
      <c r="Q54" s="2">
        <f t="shared" si="7"/>
        <v>0</v>
      </c>
      <c r="R54" s="2">
        <f t="shared" si="8"/>
        <v>0</v>
      </c>
      <c r="S54" s="2">
        <f t="shared" si="5"/>
        <v>120000</v>
      </c>
      <c r="T54" s="13">
        <f t="shared" si="6"/>
        <v>4.0000000000000001E-3</v>
      </c>
    </row>
    <row r="55" spans="1:20">
      <c r="A55" s="5" t="s">
        <v>38</v>
      </c>
      <c r="B55" s="14">
        <v>9700</v>
      </c>
      <c r="C55" s="31">
        <f t="shared" si="0"/>
        <v>1.6843974094315141E-3</v>
      </c>
      <c r="D55" s="31">
        <v>5.7731944648071879E-4</v>
      </c>
      <c r="E55" s="31">
        <v>0.10790062906493229</v>
      </c>
      <c r="F55" s="9">
        <v>0</v>
      </c>
      <c r="G55" s="9" t="s">
        <v>1047</v>
      </c>
      <c r="H55" s="9" t="s">
        <v>1047</v>
      </c>
      <c r="I55" s="14">
        <v>328</v>
      </c>
      <c r="J55" s="33">
        <v>2.3950346841913107E-3</v>
      </c>
      <c r="K55" s="34">
        <f t="shared" si="1"/>
        <v>55557.638238050604</v>
      </c>
      <c r="L55" s="35">
        <v>1.4584074333575609E-3</v>
      </c>
      <c r="M55" s="35">
        <v>1.1167325256749398E-3</v>
      </c>
      <c r="N55" s="2">
        <f t="shared" si="2"/>
        <v>64442.361761949396</v>
      </c>
      <c r="O55" s="2"/>
      <c r="P55" s="2">
        <f t="shared" si="3"/>
        <v>0</v>
      </c>
      <c r="Q55" s="2">
        <f t="shared" si="7"/>
        <v>0</v>
      </c>
      <c r="R55" s="2">
        <f t="shared" si="8"/>
        <v>0</v>
      </c>
      <c r="S55" s="2">
        <f t="shared" si="5"/>
        <v>120000</v>
      </c>
      <c r="T55" s="13">
        <f t="shared" si="6"/>
        <v>4.0000000000000001E-3</v>
      </c>
    </row>
    <row r="56" spans="1:20">
      <c r="A56" s="5" t="s">
        <v>46</v>
      </c>
      <c r="B56" s="14">
        <v>6324</v>
      </c>
      <c r="C56" s="31">
        <f t="shared" si="0"/>
        <v>1.0981576512623604E-3</v>
      </c>
      <c r="D56" s="31">
        <v>5.6077570740172586E-4</v>
      </c>
      <c r="E56" s="31">
        <v>0.15204949729311679</v>
      </c>
      <c r="F56" s="9">
        <v>0</v>
      </c>
      <c r="G56" s="9" t="s">
        <v>1049</v>
      </c>
      <c r="H56" s="9" t="s">
        <v>1048</v>
      </c>
      <c r="I56" s="14">
        <v>176</v>
      </c>
      <c r="J56" s="33">
        <v>1.285140562248996E-3</v>
      </c>
      <c r="K56" s="34">
        <f t="shared" si="1"/>
        <v>29811.415639929593</v>
      </c>
      <c r="L56" s="35">
        <v>1.082504701758059E-3</v>
      </c>
      <c r="M56" s="35">
        <v>1.0314672794755322E-3</v>
      </c>
      <c r="N56" s="2">
        <f t="shared" si="2"/>
        <v>188.58436007041018</v>
      </c>
      <c r="O56" s="2"/>
      <c r="P56" s="2">
        <f t="shared" si="3"/>
        <v>90000</v>
      </c>
      <c r="Q56" s="2">
        <f t="shared" si="7"/>
        <v>0</v>
      </c>
      <c r="R56" s="2">
        <f t="shared" si="8"/>
        <v>0</v>
      </c>
      <c r="S56" s="2">
        <f t="shared" si="5"/>
        <v>120000</v>
      </c>
      <c r="T56" s="13">
        <f t="shared" si="6"/>
        <v>4.0000000000000001E-3</v>
      </c>
    </row>
    <row r="57" spans="1:20">
      <c r="A57" s="5" t="s">
        <v>54</v>
      </c>
      <c r="B57" s="14">
        <v>6243</v>
      </c>
      <c r="C57" s="31">
        <f t="shared" si="0"/>
        <v>1.0840920646475198E-3</v>
      </c>
      <c r="D57" s="31">
        <v>4.5694948283701164E-4</v>
      </c>
      <c r="E57" s="31">
        <v>0.13521269412559081</v>
      </c>
      <c r="F57" s="9">
        <v>0</v>
      </c>
      <c r="G57" s="9" t="s">
        <v>1047</v>
      </c>
      <c r="H57" s="9" t="s">
        <v>1047</v>
      </c>
      <c r="I57" s="14">
        <v>98</v>
      </c>
      <c r="J57" s="33">
        <v>7.1558963125228187E-4</v>
      </c>
      <c r="K57" s="34">
        <f t="shared" si="1"/>
        <v>16599.538254051706</v>
      </c>
      <c r="L57" s="35">
        <v>5.6742279421823528E-4</v>
      </c>
      <c r="M57" s="35">
        <v>5.5645343694629538E-4</v>
      </c>
      <c r="N57" s="2">
        <f t="shared" si="2"/>
        <v>103400.4617459483</v>
      </c>
      <c r="O57" s="2"/>
      <c r="P57" s="2">
        <f t="shared" si="3"/>
        <v>0</v>
      </c>
      <c r="Q57" s="2">
        <f t="shared" si="7"/>
        <v>0</v>
      </c>
      <c r="R57" s="2">
        <f t="shared" si="8"/>
        <v>0</v>
      </c>
      <c r="S57" s="2">
        <f t="shared" si="5"/>
        <v>120000</v>
      </c>
      <c r="T57" s="13">
        <f t="shared" si="6"/>
        <v>4.0000000000000001E-3</v>
      </c>
    </row>
    <row r="58" spans="1:20">
      <c r="A58" s="5" t="s">
        <v>47</v>
      </c>
      <c r="B58" s="14">
        <v>5068</v>
      </c>
      <c r="C58" s="31">
        <f t="shared" si="0"/>
        <v>8.8005423412359932E-4</v>
      </c>
      <c r="D58" s="31">
        <v>3.9590879037314117E-4</v>
      </c>
      <c r="E58" s="31">
        <v>0.14956896551724139</v>
      </c>
      <c r="F58" s="9">
        <v>0</v>
      </c>
      <c r="G58" s="9" t="s">
        <v>1047</v>
      </c>
      <c r="H58" s="9" t="s">
        <v>1047</v>
      </c>
      <c r="I58" s="14">
        <v>136</v>
      </c>
      <c r="J58" s="33">
        <v>9.9306316173786049E-4</v>
      </c>
      <c r="K58" s="34">
        <f t="shared" si="1"/>
        <v>23036.093903581957</v>
      </c>
      <c r="L58" s="35">
        <v>5.9002454073845854E-4</v>
      </c>
      <c r="M58" s="35">
        <v>4.2910602114104715E-4</v>
      </c>
      <c r="N58" s="2">
        <f t="shared" si="2"/>
        <v>96963.906096418039</v>
      </c>
      <c r="O58" s="2"/>
      <c r="P58" s="2">
        <f t="shared" si="3"/>
        <v>0</v>
      </c>
      <c r="Q58" s="2">
        <f t="shared" si="7"/>
        <v>0</v>
      </c>
      <c r="R58" s="2">
        <f t="shared" si="8"/>
        <v>0</v>
      </c>
      <c r="S58" s="2">
        <f t="shared" si="5"/>
        <v>120000</v>
      </c>
      <c r="T58" s="13">
        <f t="shared" si="6"/>
        <v>4.0000000000000001E-3</v>
      </c>
    </row>
    <row r="59" spans="1:20">
      <c r="A59" s="5" t="s">
        <v>52</v>
      </c>
      <c r="B59" s="14">
        <v>4908</v>
      </c>
      <c r="C59" s="31">
        <f t="shared" si="0"/>
        <v>8.5227035932885272E-4</v>
      </c>
      <c r="D59" s="31">
        <v>3.485594681815407E-4</v>
      </c>
      <c r="E59" s="31">
        <v>0.12623966942148759</v>
      </c>
      <c r="F59" s="9">
        <v>0</v>
      </c>
      <c r="G59" s="9" t="s">
        <v>1049</v>
      </c>
      <c r="H59" s="9" t="s">
        <v>1048</v>
      </c>
      <c r="I59" s="14">
        <v>102</v>
      </c>
      <c r="J59" s="33">
        <v>7.4479737130339542E-4</v>
      </c>
      <c r="K59" s="34">
        <f t="shared" si="1"/>
        <v>17277.070427686471</v>
      </c>
      <c r="L59" s="35">
        <v>5.0199668587022075E-4</v>
      </c>
      <c r="M59" s="35">
        <v>3.9951914584590088E-4</v>
      </c>
      <c r="N59" s="2">
        <f t="shared" si="2"/>
        <v>12722.929572313529</v>
      </c>
      <c r="O59" s="2"/>
      <c r="P59" s="2">
        <f t="shared" si="3"/>
        <v>90000</v>
      </c>
      <c r="Q59" s="2">
        <f t="shared" si="7"/>
        <v>0</v>
      </c>
      <c r="R59" s="2">
        <f t="shared" si="8"/>
        <v>0</v>
      </c>
      <c r="S59" s="2">
        <f t="shared" si="5"/>
        <v>120000</v>
      </c>
      <c r="T59" s="13">
        <f t="shared" si="6"/>
        <v>4.0000000000000001E-3</v>
      </c>
    </row>
    <row r="60" spans="1:20">
      <c r="A60" s="5" t="s">
        <v>57</v>
      </c>
      <c r="B60" s="14">
        <v>3581</v>
      </c>
      <c r="C60" s="31">
        <f t="shared" si="0"/>
        <v>6.2183784774992286E-4</v>
      </c>
      <c r="D60" s="31">
        <v>2.9949872470590649E-4</v>
      </c>
      <c r="E60" s="31">
        <v>0.14734774066797643</v>
      </c>
      <c r="F60" s="9">
        <v>0</v>
      </c>
      <c r="G60" s="9" t="s">
        <v>1047</v>
      </c>
      <c r="H60" s="9" t="s">
        <v>1047</v>
      </c>
      <c r="I60" s="14">
        <v>66</v>
      </c>
      <c r="J60" s="33">
        <v>4.8192771084337347E-4</v>
      </c>
      <c r="K60" s="34">
        <f t="shared" si="1"/>
        <v>11179.280864973598</v>
      </c>
      <c r="L60" s="35">
        <v>2.7954791748697127E-4</v>
      </c>
      <c r="M60" s="35">
        <v>1.6298927953288956E-4</v>
      </c>
      <c r="N60" s="2">
        <f t="shared" si="2"/>
        <v>108820.7191350264</v>
      </c>
      <c r="O60" s="2"/>
      <c r="P60" s="2">
        <f t="shared" si="3"/>
        <v>0</v>
      </c>
      <c r="Q60" s="2">
        <f t="shared" si="7"/>
        <v>0</v>
      </c>
      <c r="R60" s="2">
        <f t="shared" si="8"/>
        <v>0</v>
      </c>
      <c r="S60" s="2">
        <f t="shared" si="5"/>
        <v>120000</v>
      </c>
      <c r="T60" s="13">
        <f t="shared" si="6"/>
        <v>4.0000000000000001E-3</v>
      </c>
    </row>
    <row r="61" spans="1:20">
      <c r="A61" s="5" t="s">
        <v>61</v>
      </c>
      <c r="B61" s="14">
        <v>1831</v>
      </c>
      <c r="C61" s="31">
        <f t="shared" si="0"/>
        <v>3.179517171823817E-4</v>
      </c>
      <c r="D61" s="31">
        <v>2.6241793021850859E-4</v>
      </c>
      <c r="E61" s="31">
        <v>0.22560078469838157</v>
      </c>
      <c r="F61" s="9">
        <v>0</v>
      </c>
      <c r="G61" s="9" t="s">
        <v>1048</v>
      </c>
      <c r="H61" s="9" t="s">
        <v>1048</v>
      </c>
      <c r="I61" s="14">
        <v>54</v>
      </c>
      <c r="J61" s="33">
        <v>3.9430449069003287E-4</v>
      </c>
      <c r="K61" s="34">
        <f t="shared" si="1"/>
        <v>9146.6843440693083</v>
      </c>
      <c r="L61" s="35">
        <v>3.3307836977171048E-4</v>
      </c>
      <c r="M61" s="35">
        <v>3.2135474971732835E-4</v>
      </c>
      <c r="N61" s="2">
        <f t="shared" si="2"/>
        <v>0</v>
      </c>
      <c r="O61" s="2"/>
      <c r="P61" s="2">
        <f t="shared" si="3"/>
        <v>180000</v>
      </c>
      <c r="Q61" s="2">
        <f t="shared" si="7"/>
        <v>0</v>
      </c>
      <c r="R61" s="2">
        <f t="shared" si="8"/>
        <v>0</v>
      </c>
      <c r="S61" s="2">
        <f t="shared" si="5"/>
        <v>189146.6843440693</v>
      </c>
      <c r="T61" s="13">
        <f t="shared" si="6"/>
        <v>6.3048894781356432E-3</v>
      </c>
    </row>
    <row r="62" spans="1:20">
      <c r="A62" s="5" t="s">
        <v>60</v>
      </c>
      <c r="B62" s="14">
        <v>2248</v>
      </c>
      <c r="C62" s="31">
        <f t="shared" si="0"/>
        <v>3.9036344086619009E-4</v>
      </c>
      <c r="D62" s="31">
        <v>2.3731708471934687E-4</v>
      </c>
      <c r="E62" s="31">
        <v>0.17702127659574468</v>
      </c>
      <c r="F62" s="9">
        <v>0</v>
      </c>
      <c r="G62" s="9" t="s">
        <v>1048</v>
      </c>
      <c r="H62" s="9" t="s">
        <v>1048</v>
      </c>
      <c r="I62" s="14">
        <v>61</v>
      </c>
      <c r="J62" s="33">
        <v>4.4541803577948159E-4</v>
      </c>
      <c r="K62" s="34">
        <f t="shared" si="1"/>
        <v>10332.365647930144</v>
      </c>
      <c r="L62" s="35">
        <v>3.1047662325148727E-4</v>
      </c>
      <c r="M62" s="35">
        <v>1.7768638781903666E-4</v>
      </c>
      <c r="N62" s="2">
        <f t="shared" si="2"/>
        <v>0</v>
      </c>
      <c r="O62" s="2"/>
      <c r="P62" s="2">
        <f t="shared" si="3"/>
        <v>180000</v>
      </c>
      <c r="Q62" s="2">
        <f t="shared" si="7"/>
        <v>0</v>
      </c>
      <c r="R62" s="2">
        <f t="shared" si="8"/>
        <v>0</v>
      </c>
      <c r="S62" s="2">
        <f t="shared" si="5"/>
        <v>190332.36564793016</v>
      </c>
      <c r="T62" s="13">
        <f t="shared" si="6"/>
        <v>6.3444121882643388E-3</v>
      </c>
    </row>
    <row r="63" spans="1:20">
      <c r="A63" s="38" t="s">
        <v>43</v>
      </c>
      <c r="B63" s="14">
        <v>4952</v>
      </c>
      <c r="C63" s="39">
        <f t="shared" si="0"/>
        <v>8.5991092489740809E-4</v>
      </c>
      <c r="D63" s="39">
        <v>1.831220773916114E-4</v>
      </c>
      <c r="E63" s="39">
        <v>6.7979669631512071E-2</v>
      </c>
      <c r="F63" s="9">
        <v>0</v>
      </c>
      <c r="G63" s="40" t="s">
        <v>1047</v>
      </c>
      <c r="H63" s="40" t="s">
        <v>1047</v>
      </c>
      <c r="I63" s="41">
        <v>283</v>
      </c>
      <c r="J63" s="33">
        <v>2.0664476086162831E-3</v>
      </c>
      <c r="K63" s="34">
        <f t="shared" si="1"/>
        <v>47935.401284659514</v>
      </c>
      <c r="L63" s="42">
        <v>1.381085668946271E-3</v>
      </c>
      <c r="M63" s="42">
        <v>1.1657779319781498E-3</v>
      </c>
      <c r="N63" s="37">
        <f t="shared" si="2"/>
        <v>72064.598715340486</v>
      </c>
      <c r="O63" s="37"/>
      <c r="P63" s="37">
        <f t="shared" si="3"/>
        <v>0</v>
      </c>
      <c r="Q63" s="2">
        <f t="shared" si="7"/>
        <v>0</v>
      </c>
      <c r="R63" s="37">
        <f t="shared" si="8"/>
        <v>0</v>
      </c>
      <c r="S63" s="2">
        <f t="shared" si="5"/>
        <v>120000</v>
      </c>
      <c r="T63" s="13">
        <f t="shared" si="6"/>
        <v>4.0000000000000001E-3</v>
      </c>
    </row>
    <row r="64" spans="1:20">
      <c r="A64" s="5" t="s">
        <v>58</v>
      </c>
      <c r="B64" s="14">
        <v>1392</v>
      </c>
      <c r="C64" s="31">
        <f t="shared" si="0"/>
        <v>2.4171971071429565E-4</v>
      </c>
      <c r="D64" s="31">
        <v>1.477527041882472E-4</v>
      </c>
      <c r="E64" s="31">
        <v>0.19984567901234568</v>
      </c>
      <c r="F64" s="9">
        <v>0</v>
      </c>
      <c r="G64" s="9" t="s">
        <v>1048</v>
      </c>
      <c r="H64" s="9" t="s">
        <v>1048</v>
      </c>
      <c r="I64" s="14">
        <v>62</v>
      </c>
      <c r="J64" s="33">
        <v>4.5271997079225998E-4</v>
      </c>
      <c r="K64" s="34">
        <f t="shared" si="1"/>
        <v>10501.748691338835</v>
      </c>
      <c r="L64" s="35">
        <v>2.7478965506166111E-4</v>
      </c>
      <c r="M64" s="35">
        <v>2.2700702086917817E-4</v>
      </c>
      <c r="N64" s="2">
        <f t="shared" si="2"/>
        <v>0</v>
      </c>
      <c r="O64" s="2"/>
      <c r="P64" s="2">
        <f t="shared" si="3"/>
        <v>180000</v>
      </c>
      <c r="Q64" s="2">
        <f t="shared" si="7"/>
        <v>0</v>
      </c>
      <c r="R64" s="2">
        <f t="shared" si="8"/>
        <v>0</v>
      </c>
      <c r="S64" s="2">
        <f t="shared" si="5"/>
        <v>190501.74869133884</v>
      </c>
      <c r="T64" s="13">
        <f t="shared" si="6"/>
        <v>6.3500582897112945E-3</v>
      </c>
    </row>
    <row r="65" spans="1:20">
      <c r="A65" s="5" t="s">
        <v>66</v>
      </c>
      <c r="B65" s="14">
        <v>1406</v>
      </c>
      <c r="C65" s="31">
        <f t="shared" si="0"/>
        <v>2.4415079975883598E-4</v>
      </c>
      <c r="D65" s="31">
        <v>1.0781954089412634E-4</v>
      </c>
      <c r="E65" s="31">
        <v>0.13043478260869565</v>
      </c>
      <c r="F65" s="9">
        <v>0</v>
      </c>
      <c r="G65" s="9" t="s">
        <v>1048</v>
      </c>
      <c r="H65" s="9" t="s">
        <v>1048</v>
      </c>
      <c r="I65" s="14">
        <v>29</v>
      </c>
      <c r="J65" s="33">
        <v>2.1175611537057321E-4</v>
      </c>
      <c r="K65" s="34">
        <f t="shared" si="1"/>
        <v>4912.1082588520358</v>
      </c>
      <c r="L65" s="35">
        <v>2.5575660536042053E-4</v>
      </c>
      <c r="M65" s="35">
        <v>1.6315441558104851E-4</v>
      </c>
      <c r="N65" s="2">
        <f t="shared" si="2"/>
        <v>0</v>
      </c>
      <c r="O65" s="2"/>
      <c r="P65" s="2">
        <f t="shared" si="3"/>
        <v>180000</v>
      </c>
      <c r="Q65" s="2">
        <f t="shared" si="7"/>
        <v>0</v>
      </c>
      <c r="R65" s="2">
        <f t="shared" si="8"/>
        <v>0</v>
      </c>
      <c r="S65" s="2">
        <f t="shared" si="5"/>
        <v>184912.10825885204</v>
      </c>
      <c r="T65" s="13">
        <f t="shared" si="6"/>
        <v>6.1637369419617347E-3</v>
      </c>
    </row>
    <row r="66" spans="1:20">
      <c r="A66" s="5" t="s">
        <v>62</v>
      </c>
      <c r="B66" s="14">
        <v>2055</v>
      </c>
      <c r="C66" s="31">
        <f t="shared" si="0"/>
        <v>3.5684914189502699E-4</v>
      </c>
      <c r="D66" s="31">
        <v>9.5269118144545496E-5</v>
      </c>
      <c r="E66" s="31">
        <v>9.0711569799022271E-2</v>
      </c>
      <c r="F66" s="9">
        <v>0</v>
      </c>
      <c r="G66" s="9" t="s">
        <v>1047</v>
      </c>
      <c r="H66" s="9" t="s">
        <v>1047</v>
      </c>
      <c r="I66" s="14">
        <v>53</v>
      </c>
      <c r="J66" s="33">
        <v>3.8700255567725449E-4</v>
      </c>
      <c r="K66" s="34">
        <f t="shared" si="1"/>
        <v>8977.3013006606161</v>
      </c>
      <c r="L66" s="35">
        <v>2.8787487673126406E-4</v>
      </c>
      <c r="M66" s="35">
        <v>2.5890580083854986E-4</v>
      </c>
      <c r="N66" s="2">
        <f t="shared" si="2"/>
        <v>111022.69869933938</v>
      </c>
      <c r="O66" s="2"/>
      <c r="P66" s="2">
        <f t="shared" si="3"/>
        <v>0</v>
      </c>
      <c r="Q66" s="2">
        <f t="shared" si="7"/>
        <v>0</v>
      </c>
      <c r="R66" s="2">
        <f t="shared" si="8"/>
        <v>0</v>
      </c>
      <c r="S66" s="2">
        <f t="shared" si="5"/>
        <v>120000</v>
      </c>
      <c r="T66" s="13">
        <f t="shared" si="6"/>
        <v>4.0000000000000001E-3</v>
      </c>
    </row>
    <row r="67" spans="1:20">
      <c r="A67" s="5" t="s">
        <v>59</v>
      </c>
      <c r="B67" s="14">
        <v>769</v>
      </c>
      <c r="C67" s="31">
        <f t="shared" si="0"/>
        <v>1.3353624823225096E-4</v>
      </c>
      <c r="D67" s="31">
        <v>6.2181639986559631E-5</v>
      </c>
      <c r="E67" s="31">
        <v>0.1324422843256379</v>
      </c>
      <c r="F67" s="9">
        <v>0</v>
      </c>
      <c r="G67" s="9" t="s">
        <v>1048</v>
      </c>
      <c r="H67" s="9" t="s">
        <v>1048</v>
      </c>
      <c r="I67" s="14">
        <v>62</v>
      </c>
      <c r="J67" s="33">
        <v>4.5271997079225998E-4</v>
      </c>
      <c r="K67" s="34">
        <f t="shared" si="1"/>
        <v>10501.748691338835</v>
      </c>
      <c r="L67" s="35">
        <v>2.3077572762754224E-4</v>
      </c>
      <c r="M67" s="35">
        <v>2.0259440841634586E-4</v>
      </c>
      <c r="N67" s="2">
        <f t="shared" si="2"/>
        <v>0</v>
      </c>
      <c r="O67" s="2"/>
      <c r="P67" s="2">
        <f t="shared" si="3"/>
        <v>180000</v>
      </c>
      <c r="Q67" s="2">
        <f t="shared" si="7"/>
        <v>0</v>
      </c>
      <c r="R67" s="2">
        <f t="shared" si="8"/>
        <v>0</v>
      </c>
      <c r="S67" s="2">
        <f t="shared" si="5"/>
        <v>190501.74869133884</v>
      </c>
      <c r="T67" s="13">
        <f t="shared" si="6"/>
        <v>6.3500582897112945E-3</v>
      </c>
    </row>
    <row r="68" spans="1:20">
      <c r="A68" s="5" t="s">
        <v>56</v>
      </c>
      <c r="B68" s="14">
        <v>820</v>
      </c>
      <c r="C68" s="31">
        <f t="shared" si="0"/>
        <v>1.4239235832307645E-4</v>
      </c>
      <c r="D68" s="31">
        <v>4.9060743475634208E-5</v>
      </c>
      <c r="E68" s="31">
        <v>9.7949886104783598E-2</v>
      </c>
      <c r="F68" s="9">
        <v>0</v>
      </c>
      <c r="G68" s="9" t="s">
        <v>1049</v>
      </c>
      <c r="H68" s="9" t="s">
        <v>1048</v>
      </c>
      <c r="I68" s="14">
        <v>68</v>
      </c>
      <c r="J68" s="33">
        <v>4.9653158086893025E-4</v>
      </c>
      <c r="K68" s="34">
        <f t="shared" si="1"/>
        <v>11518.046951790979</v>
      </c>
      <c r="L68" s="35">
        <v>1.2966265108970158E-4</v>
      </c>
      <c r="M68" s="35">
        <v>1.2261351575802482E-4</v>
      </c>
      <c r="N68" s="2">
        <f t="shared" si="2"/>
        <v>18481.953048209019</v>
      </c>
      <c r="O68" s="2"/>
      <c r="P68" s="2">
        <f t="shared" si="3"/>
        <v>90000</v>
      </c>
      <c r="Q68" s="2">
        <f t="shared" si="7"/>
        <v>0</v>
      </c>
      <c r="R68" s="2">
        <f t="shared" si="8"/>
        <v>0</v>
      </c>
      <c r="S68" s="2">
        <f t="shared" si="5"/>
        <v>120000</v>
      </c>
      <c r="T68" s="13">
        <f t="shared" si="6"/>
        <v>4.0000000000000001E-3</v>
      </c>
    </row>
    <row r="69" spans="1:20">
      <c r="A69" s="5" t="s">
        <v>55</v>
      </c>
      <c r="B69" s="14">
        <v>728</v>
      </c>
      <c r="C69" s="31">
        <f t="shared" si="0"/>
        <v>1.2641663031609713E-4</v>
      </c>
      <c r="D69" s="31">
        <v>3.1376056873952114E-5</v>
      </c>
      <c r="E69" s="31">
        <v>0.10110294117647059</v>
      </c>
      <c r="F69" s="9">
        <v>0</v>
      </c>
      <c r="G69" s="9" t="s">
        <v>1049</v>
      </c>
      <c r="H69" s="9" t="s">
        <v>1048</v>
      </c>
      <c r="I69" s="14">
        <v>72</v>
      </c>
      <c r="J69" s="33">
        <v>5.257393209200438E-4</v>
      </c>
      <c r="K69" s="34">
        <f t="shared" si="1"/>
        <v>12195.579125425742</v>
      </c>
      <c r="L69" s="35">
        <v>2.6170443339205822E-4</v>
      </c>
      <c r="M69" s="35">
        <v>1.6937454006170255E-4</v>
      </c>
      <c r="N69" s="2">
        <f t="shared" si="2"/>
        <v>17804.420874574251</v>
      </c>
      <c r="O69" s="2"/>
      <c r="P69" s="2">
        <f t="shared" si="3"/>
        <v>90000</v>
      </c>
      <c r="Q69" s="2">
        <f t="shared" si="7"/>
        <v>0</v>
      </c>
      <c r="R69" s="2">
        <f t="shared" si="8"/>
        <v>0</v>
      </c>
      <c r="S69" s="2">
        <f t="shared" si="5"/>
        <v>120000</v>
      </c>
      <c r="T69" s="36">
        <f t="shared" si="6"/>
        <v>4.0000000000000001E-3</v>
      </c>
    </row>
    <row r="70" spans="1:20">
      <c r="A70" s="6" t="s">
        <v>67</v>
      </c>
      <c r="B70" s="14">
        <f>SUM(B6:B69)</f>
        <v>5758736</v>
      </c>
      <c r="C70" s="43">
        <f t="shared" ref="C70" si="9">B70/$B$70</f>
        <v>1</v>
      </c>
      <c r="D70" s="43">
        <f>SUM(D6:D69)</f>
        <v>0.99999999999999989</v>
      </c>
      <c r="E70" s="43"/>
      <c r="F70" s="9"/>
      <c r="G70" s="6"/>
      <c r="H70" s="6"/>
      <c r="I70" s="44">
        <v>136950</v>
      </c>
      <c r="J70" s="45">
        <v>1</v>
      </c>
      <c r="K70" s="7">
        <f t="shared" ref="K70" si="10">J70*$K$3</f>
        <v>23197007.794820216</v>
      </c>
      <c r="L70" s="43">
        <v>1</v>
      </c>
      <c r="M70" s="43">
        <v>1</v>
      </c>
      <c r="N70" s="7">
        <f>SUM(N5:N69)</f>
        <v>1372992.2051797835</v>
      </c>
      <c r="O70" s="7"/>
      <c r="P70" s="7">
        <f>SUM(P5:P69)</f>
        <v>3150000</v>
      </c>
      <c r="Q70" s="7">
        <f>SUM(Q5:Q69)</f>
        <v>2280000</v>
      </c>
      <c r="R70" s="7">
        <f t="shared" si="8"/>
        <v>0</v>
      </c>
      <c r="S70" s="2">
        <f t="shared" ref="S70" si="11">N70+K70+P70+R70+Q70</f>
        <v>30000000</v>
      </c>
      <c r="T70" s="46">
        <f t="shared" ref="T70" si="12">S70/$S$70</f>
        <v>1</v>
      </c>
    </row>
    <row r="71" spans="1:20">
      <c r="D71" s="47" t="s">
        <v>1042</v>
      </c>
      <c r="E71" s="31"/>
      <c r="F71" s="9"/>
      <c r="G71" s="9">
        <f>COUNTIF(G6:G70,"x")</f>
        <v>12</v>
      </c>
      <c r="H71" s="9">
        <f>COUNTIF(H6:H70,"x")</f>
        <v>23</v>
      </c>
      <c r="J71" s="48"/>
      <c r="K71" s="48"/>
      <c r="P71" t="s">
        <v>1043</v>
      </c>
      <c r="Q71" s="2"/>
      <c r="T71" s="49"/>
    </row>
    <row r="73" spans="1:20">
      <c r="F73" s="14"/>
      <c r="G73" s="14">
        <f>SUMIF(G5:G69,"x",$I$5:$I$69)</f>
        <v>1924</v>
      </c>
      <c r="H73" s="14">
        <f>SUMIF(H5:H69,"x",$I$5:$I$69)</f>
        <v>6663</v>
      </c>
    </row>
    <row r="74" spans="1:20">
      <c r="F74" s="13"/>
      <c r="G74" s="13">
        <f>G73/$I$70</f>
        <v>1.4048922964585615E-2</v>
      </c>
      <c r="H74" s="13">
        <f>H73/$I$70</f>
        <v>4.8652792990142385E-2</v>
      </c>
    </row>
    <row r="75" spans="1:20">
      <c r="G75" t="s">
        <v>1044</v>
      </c>
      <c r="H75" t="s">
        <v>1044</v>
      </c>
    </row>
  </sheetData>
  <autoFilter ref="A5:U69">
    <sortState ref="A6:U71">
      <sortCondition descending="1" ref="E5:E69"/>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75"/>
  <sheetViews>
    <sheetView showGridLines="0" zoomScaleNormal="100" workbookViewId="0">
      <pane ySplit="5" topLeftCell="A6" activePane="bottomLeft" state="frozen"/>
      <selection activeCell="D5" sqref="D5"/>
      <selection pane="bottomLeft" activeCell="A6" sqref="A6"/>
    </sheetView>
  </sheetViews>
  <sheetFormatPr defaultRowHeight="15" outlineLevelCol="1"/>
  <cols>
    <col min="1" max="1" width="12.140625" customWidth="1"/>
    <col min="2" max="2" width="11.28515625" customWidth="1" outlineLevel="1"/>
    <col min="3" max="3" width="11.28515625" customWidth="1"/>
    <col min="4" max="4" width="15.140625" customWidth="1"/>
    <col min="5" max="5" width="11.28515625" customWidth="1"/>
    <col min="6" max="7" width="11.7109375" customWidth="1"/>
    <col min="9" max="9" width="16.5703125" customWidth="1" outlineLevel="1"/>
    <col min="10" max="10" width="16.5703125" bestFit="1" customWidth="1"/>
    <col min="11" max="11" width="15.28515625" customWidth="1"/>
    <col min="12" max="12" width="13.42578125" customWidth="1"/>
    <col min="14" max="14" width="16.5703125" bestFit="1" customWidth="1"/>
    <col min="15" max="15" width="2.42578125" customWidth="1"/>
    <col min="16" max="17" width="14.28515625" customWidth="1"/>
    <col min="18" max="18" width="14.140625" customWidth="1"/>
    <col min="19" max="19" width="12.5703125" bestFit="1" customWidth="1"/>
    <col min="20" max="20" width="15.5703125" customWidth="1"/>
  </cols>
  <sheetData>
    <row r="1" spans="1:21" ht="15.75" thickBot="1">
      <c r="A1" t="s">
        <v>1014</v>
      </c>
      <c r="E1" s="1" t="s">
        <v>1015</v>
      </c>
      <c r="F1" s="14">
        <v>1249</v>
      </c>
      <c r="K1" s="9"/>
      <c r="L1" s="9"/>
      <c r="M1" s="9"/>
      <c r="N1" s="9"/>
      <c r="O1" s="9"/>
      <c r="P1" s="9"/>
      <c r="Q1" s="9"/>
      <c r="R1" s="9"/>
    </row>
    <row r="2" spans="1:21" ht="45">
      <c r="E2" s="1" t="s">
        <v>1016</v>
      </c>
      <c r="F2" s="9">
        <f>SUM(F6:F14)</f>
        <v>76</v>
      </c>
      <c r="J2" s="12"/>
      <c r="K2" s="15">
        <v>25000000</v>
      </c>
      <c r="L2" s="16" t="s">
        <v>1017</v>
      </c>
      <c r="M2" s="12"/>
      <c r="N2" s="17" t="s">
        <v>0</v>
      </c>
      <c r="O2" s="3"/>
      <c r="P2" s="17" t="s">
        <v>1018</v>
      </c>
      <c r="Q2" s="17" t="s">
        <v>1019</v>
      </c>
      <c r="R2" s="18" t="s">
        <v>1020</v>
      </c>
      <c r="T2" s="19">
        <f>Q4/K2</f>
        <v>9.1200000000000003E-2</v>
      </c>
      <c r="U2" s="20" t="s">
        <v>1021</v>
      </c>
    </row>
    <row r="3" spans="1:21" ht="15.75" thickBot="1">
      <c r="E3" t="s">
        <v>1022</v>
      </c>
      <c r="F3" s="13">
        <f>F2/F1</f>
        <v>6.0848678943154523E-2</v>
      </c>
      <c r="H3" s="1" t="s">
        <v>1023</v>
      </c>
      <c r="J3" s="21">
        <v>0.75737239124968569</v>
      </c>
      <c r="K3" s="22">
        <f>K2*J3</f>
        <v>18934309.781242143</v>
      </c>
      <c r="L3" s="16" t="s">
        <v>1024</v>
      </c>
      <c r="N3" s="23">
        <v>100000</v>
      </c>
      <c r="O3" s="14"/>
      <c r="P3" s="23">
        <v>75000</v>
      </c>
      <c r="Q3" s="23">
        <v>30000</v>
      </c>
      <c r="R3" s="24">
        <v>0</v>
      </c>
    </row>
    <row r="4" spans="1:21" ht="15.75" thickBot="1">
      <c r="D4" s="25">
        <f>SUM(D6:D14)</f>
        <v>0.83199262491521342</v>
      </c>
      <c r="N4" s="26">
        <f>N70</f>
        <v>1160690.2187578578</v>
      </c>
      <c r="O4" s="14"/>
      <c r="P4" s="26">
        <f>P70</f>
        <v>2625000</v>
      </c>
      <c r="Q4" s="26">
        <f>Q70</f>
        <v>2280000</v>
      </c>
      <c r="S4" s="2">
        <f>P4+N4+K3+R3+Q4</f>
        <v>25000000</v>
      </c>
      <c r="T4" s="27" t="s">
        <v>1025</v>
      </c>
    </row>
    <row r="5" spans="1:21" ht="75.75" thickBot="1">
      <c r="A5" s="4" t="s">
        <v>1</v>
      </c>
      <c r="B5" s="4" t="s">
        <v>1026</v>
      </c>
      <c r="C5" s="4" t="s">
        <v>1027</v>
      </c>
      <c r="D5" s="11" t="s">
        <v>74</v>
      </c>
      <c r="E5" s="28" t="s">
        <v>1028</v>
      </c>
      <c r="F5" s="4" t="s">
        <v>1029</v>
      </c>
      <c r="G5" s="4" t="s">
        <v>1030</v>
      </c>
      <c r="H5" s="4" t="s">
        <v>1031</v>
      </c>
      <c r="I5" s="4" t="s">
        <v>1032</v>
      </c>
      <c r="J5" s="29" t="s">
        <v>1033</v>
      </c>
      <c r="K5" s="30" t="s">
        <v>1034</v>
      </c>
      <c r="L5" s="4" t="s">
        <v>1035</v>
      </c>
      <c r="M5" s="4" t="s">
        <v>1036</v>
      </c>
      <c r="N5" s="4" t="s">
        <v>1037</v>
      </c>
      <c r="O5" s="4"/>
      <c r="P5" s="4" t="s">
        <v>1038</v>
      </c>
      <c r="Q5" s="4" t="s">
        <v>1039</v>
      </c>
      <c r="R5" s="4" t="s">
        <v>1040</v>
      </c>
      <c r="S5" s="4" t="s">
        <v>2</v>
      </c>
      <c r="T5" s="2">
        <f>S70</f>
        <v>25000000</v>
      </c>
      <c r="U5" t="s">
        <v>1041</v>
      </c>
    </row>
    <row r="6" spans="1:21">
      <c r="A6" s="5" t="s">
        <v>3</v>
      </c>
      <c r="B6" s="14">
        <v>727211</v>
      </c>
      <c r="C6" s="31">
        <v>0.12627962108351554</v>
      </c>
      <c r="D6" s="25">
        <v>0.18295492857953743</v>
      </c>
      <c r="E6" s="25">
        <v>0.46250236149387741</v>
      </c>
      <c r="F6" s="32">
        <v>26</v>
      </c>
      <c r="G6" s="9" t="s">
        <v>1047</v>
      </c>
      <c r="H6" s="9" t="s">
        <v>1047</v>
      </c>
      <c r="I6" s="14">
        <v>19752</v>
      </c>
      <c r="J6" s="33">
        <v>0.14422782037239867</v>
      </c>
      <c r="K6" s="34">
        <f t="shared" ref="K6:K69" si="0">J6*$K$3</f>
        <v>2730854.2300043432</v>
      </c>
      <c r="L6" s="35">
        <v>0.16492613392367508</v>
      </c>
      <c r="M6" s="35">
        <v>0.19479285857049761</v>
      </c>
      <c r="N6" s="2">
        <f t="shared" ref="N6:N69" si="1">IF(SUM(K6,R6,P6)&lt;$N$3,$N$3-SUM(K6,R6,P6),0)</f>
        <v>0</v>
      </c>
      <c r="P6" s="2">
        <f t="shared" ref="P6:P69" si="2">IF(G6="x",$P$3,0)+IF(H6="x",$P$3,0)</f>
        <v>0</v>
      </c>
      <c r="Q6" s="2">
        <f>$Q$3*F6</f>
        <v>780000</v>
      </c>
      <c r="R6" s="2">
        <f t="shared" ref="R6:R42" si="3">$R$3*D6</f>
        <v>0</v>
      </c>
      <c r="S6" s="2">
        <f t="shared" ref="S6:S69" si="4">N6+K6+P6+R6+Q6</f>
        <v>3510854.2300043432</v>
      </c>
      <c r="T6" s="36">
        <f t="shared" ref="T6:T69" si="5">S6/$S$70</f>
        <v>0.14043416920017374</v>
      </c>
    </row>
    <row r="7" spans="1:21">
      <c r="A7" s="5" t="s">
        <v>4</v>
      </c>
      <c r="B7" s="14">
        <v>656590</v>
      </c>
      <c r="C7" s="31">
        <v>0.11401633969676679</v>
      </c>
      <c r="D7" s="25">
        <v>0.14263327265394093</v>
      </c>
      <c r="E7" s="25">
        <v>0.39270832188053173</v>
      </c>
      <c r="F7" s="32">
        <v>11</v>
      </c>
      <c r="G7" s="9" t="s">
        <v>1047</v>
      </c>
      <c r="H7" s="9" t="s">
        <v>1047</v>
      </c>
      <c r="I7" s="14">
        <v>14717</v>
      </c>
      <c r="J7" s="33">
        <v>0.10746257758305951</v>
      </c>
      <c r="K7" s="34">
        <f t="shared" si="0"/>
        <v>2034729.7338484162</v>
      </c>
      <c r="L7" s="35">
        <v>0.11198213748285539</v>
      </c>
      <c r="M7" s="35">
        <v>0.12477423838016069</v>
      </c>
      <c r="N7" s="2">
        <f t="shared" si="1"/>
        <v>0</v>
      </c>
      <c r="P7" s="2">
        <f t="shared" si="2"/>
        <v>0</v>
      </c>
      <c r="Q7" s="2">
        <f t="shared" ref="Q7:Q69" si="6">$Q$3*F7</f>
        <v>330000</v>
      </c>
      <c r="R7" s="2">
        <f t="shared" si="3"/>
        <v>0</v>
      </c>
      <c r="S7" s="2">
        <f t="shared" si="4"/>
        <v>2364729.7338484162</v>
      </c>
      <c r="T7" s="13">
        <f t="shared" si="5"/>
        <v>9.4589189353936648E-2</v>
      </c>
    </row>
    <row r="8" spans="1:21">
      <c r="A8" s="5" t="s">
        <v>9</v>
      </c>
      <c r="B8" s="14">
        <v>517421</v>
      </c>
      <c r="C8" s="31">
        <v>8.9849751751078705E-2</v>
      </c>
      <c r="D8" s="25">
        <v>0.1402070477469424</v>
      </c>
      <c r="E8" s="25">
        <v>0.49439868038582624</v>
      </c>
      <c r="F8" s="32">
        <v>12</v>
      </c>
      <c r="G8" s="9" t="s">
        <v>1047</v>
      </c>
      <c r="H8" s="9" t="s">
        <v>1047</v>
      </c>
      <c r="I8" s="14">
        <v>7572</v>
      </c>
      <c r="J8" s="33">
        <v>5.5290251916757939E-2</v>
      </c>
      <c r="K8" s="34">
        <f t="shared" si="0"/>
        <v>1046882.757674812</v>
      </c>
      <c r="L8" s="35">
        <v>6.5849593703867157E-2</v>
      </c>
      <c r="M8" s="35">
        <v>6.6864246443753925E-2</v>
      </c>
      <c r="N8" s="2">
        <f t="shared" si="1"/>
        <v>0</v>
      </c>
      <c r="P8" s="2">
        <f t="shared" si="2"/>
        <v>0</v>
      </c>
      <c r="Q8" s="2">
        <f t="shared" si="6"/>
        <v>360000</v>
      </c>
      <c r="R8" s="2">
        <f t="shared" si="3"/>
        <v>0</v>
      </c>
      <c r="S8" s="2">
        <f t="shared" si="4"/>
        <v>1406882.7576748119</v>
      </c>
      <c r="T8" s="13">
        <f t="shared" si="5"/>
        <v>5.6275310306992475E-2</v>
      </c>
    </row>
    <row r="9" spans="1:21">
      <c r="A9" s="5" t="s">
        <v>6</v>
      </c>
      <c r="B9" s="14">
        <v>720403</v>
      </c>
      <c r="C9" s="31">
        <v>0.12509741721099907</v>
      </c>
      <c r="D9" s="25">
        <v>0.1198890542628937</v>
      </c>
      <c r="E9" s="25">
        <v>0.30539284141753359</v>
      </c>
      <c r="F9" s="32">
        <v>7</v>
      </c>
      <c r="G9" s="9" t="s">
        <v>1047</v>
      </c>
      <c r="H9" s="9" t="s">
        <v>1047</v>
      </c>
      <c r="I9" s="14">
        <v>13592</v>
      </c>
      <c r="J9" s="33">
        <v>9.9247900693683833E-2</v>
      </c>
      <c r="K9" s="34">
        <f t="shared" si="0"/>
        <v>1879190.4968721666</v>
      </c>
      <c r="L9" s="35">
        <v>9.7633597139332631E-2</v>
      </c>
      <c r="M9" s="35">
        <v>8.8486830317591303E-2</v>
      </c>
      <c r="N9" s="2">
        <f t="shared" si="1"/>
        <v>0</v>
      </c>
      <c r="P9" s="2">
        <f t="shared" si="2"/>
        <v>0</v>
      </c>
      <c r="Q9" s="2">
        <f t="shared" si="6"/>
        <v>210000</v>
      </c>
      <c r="R9" s="2">
        <f t="shared" si="3"/>
        <v>0</v>
      </c>
      <c r="S9" s="2">
        <f t="shared" si="4"/>
        <v>2089190.4968721666</v>
      </c>
      <c r="T9" s="13">
        <f t="shared" si="5"/>
        <v>8.3567619874886659E-2</v>
      </c>
    </row>
    <row r="10" spans="1:21">
      <c r="A10" s="5" t="s">
        <v>5</v>
      </c>
      <c r="B10" s="14">
        <v>582881</v>
      </c>
      <c r="C10" s="31">
        <v>0.10121682952647942</v>
      </c>
      <c r="D10" s="25">
        <v>7.048716747797544E-2</v>
      </c>
      <c r="E10" s="25">
        <v>0.21660790951339962</v>
      </c>
      <c r="F10" s="32">
        <v>2</v>
      </c>
      <c r="G10" s="9" t="s">
        <v>1047</v>
      </c>
      <c r="H10" s="9" t="s">
        <v>1047</v>
      </c>
      <c r="I10" s="14">
        <v>14265</v>
      </c>
      <c r="J10" s="33">
        <v>0.10416210295728368</v>
      </c>
      <c r="K10" s="34">
        <f t="shared" si="0"/>
        <v>1972237.5248588475</v>
      </c>
      <c r="L10" s="35">
        <v>9.4832170136431276E-2</v>
      </c>
      <c r="M10" s="35">
        <v>9.7959639538832258E-2</v>
      </c>
      <c r="N10" s="2">
        <f t="shared" si="1"/>
        <v>0</v>
      </c>
      <c r="P10" s="2">
        <f t="shared" si="2"/>
        <v>0</v>
      </c>
      <c r="Q10" s="2">
        <f t="shared" si="6"/>
        <v>60000</v>
      </c>
      <c r="R10" s="2">
        <f t="shared" si="3"/>
        <v>0</v>
      </c>
      <c r="S10" s="2">
        <f t="shared" si="4"/>
        <v>2032237.5248588475</v>
      </c>
      <c r="T10" s="13">
        <f t="shared" si="5"/>
        <v>8.1289500994353905E-2</v>
      </c>
    </row>
    <row r="11" spans="1:21">
      <c r="A11" s="5" t="s">
        <v>11</v>
      </c>
      <c r="B11" s="14">
        <v>324492</v>
      </c>
      <c r="C11" s="31">
        <v>5.6347781874355761E-2</v>
      </c>
      <c r="D11" s="25">
        <v>5.7224223000475208E-2</v>
      </c>
      <c r="E11" s="25">
        <v>0.33989218054844927</v>
      </c>
      <c r="F11" s="32">
        <v>7</v>
      </c>
      <c r="G11" s="9" t="s">
        <v>1047</v>
      </c>
      <c r="H11" s="9" t="s">
        <v>1047</v>
      </c>
      <c r="I11" s="14">
        <v>5116</v>
      </c>
      <c r="J11" s="33">
        <v>3.7356699525374223E-2</v>
      </c>
      <c r="K11" s="34">
        <f t="shared" si="0"/>
        <v>707323.32121821691</v>
      </c>
      <c r="L11" s="35">
        <v>4.1851297161815418E-2</v>
      </c>
      <c r="M11" s="35">
        <v>4.1265269098272959E-2</v>
      </c>
      <c r="N11" s="2">
        <f t="shared" si="1"/>
        <v>0</v>
      </c>
      <c r="P11" s="2">
        <f t="shared" si="2"/>
        <v>0</v>
      </c>
      <c r="Q11" s="2">
        <f t="shared" si="6"/>
        <v>210000</v>
      </c>
      <c r="R11" s="2">
        <f t="shared" si="3"/>
        <v>0</v>
      </c>
      <c r="S11" s="2">
        <f t="shared" si="4"/>
        <v>917323.32121821691</v>
      </c>
      <c r="T11" s="13">
        <f t="shared" si="5"/>
        <v>3.6692932848728675E-2</v>
      </c>
    </row>
    <row r="12" spans="1:21">
      <c r="A12" s="5" t="s">
        <v>14</v>
      </c>
      <c r="B12" s="14">
        <v>168424</v>
      </c>
      <c r="C12" s="31">
        <v>2.9246695802690036E-2</v>
      </c>
      <c r="D12" s="25">
        <v>4.4854069959479249E-2</v>
      </c>
      <c r="E12" s="25">
        <v>0.47743267449980265</v>
      </c>
      <c r="F12" s="32">
        <v>3</v>
      </c>
      <c r="G12" s="9" t="s">
        <v>1047</v>
      </c>
      <c r="H12" s="9" t="s">
        <v>1047</v>
      </c>
      <c r="I12" s="14">
        <v>2377</v>
      </c>
      <c r="J12" s="33">
        <v>1.7356699525374223E-2</v>
      </c>
      <c r="K12" s="34">
        <f t="shared" si="0"/>
        <v>328637.12559337402</v>
      </c>
      <c r="L12" s="35">
        <v>2.1317015665389471E-2</v>
      </c>
      <c r="M12" s="35">
        <v>1.6737254070452214E-2</v>
      </c>
      <c r="N12" s="2">
        <f t="shared" si="1"/>
        <v>0</v>
      </c>
      <c r="P12" s="2">
        <f t="shared" si="2"/>
        <v>0</v>
      </c>
      <c r="Q12" s="2">
        <f t="shared" si="6"/>
        <v>90000</v>
      </c>
      <c r="R12" s="2">
        <f t="shared" si="3"/>
        <v>0</v>
      </c>
      <c r="S12" s="2">
        <f t="shared" si="4"/>
        <v>418637.12559337402</v>
      </c>
      <c r="T12" s="13">
        <f t="shared" si="5"/>
        <v>1.6745485023734959E-2</v>
      </c>
    </row>
    <row r="13" spans="1:21">
      <c r="A13" s="5" t="s">
        <v>7</v>
      </c>
      <c r="B13" s="14">
        <v>326196</v>
      </c>
      <c r="C13" s="31">
        <v>5.6643680140919812E-2</v>
      </c>
      <c r="D13" s="25">
        <v>4.0633134599290674E-2</v>
      </c>
      <c r="E13" s="25">
        <v>0.22187023019655483</v>
      </c>
      <c r="F13" s="32">
        <v>5</v>
      </c>
      <c r="G13" s="9" t="s">
        <v>1047</v>
      </c>
      <c r="H13" s="9" t="s">
        <v>1047</v>
      </c>
      <c r="I13" s="14">
        <v>10752</v>
      </c>
      <c r="J13" s="33">
        <v>7.8510405257393209E-2</v>
      </c>
      <c r="K13" s="34">
        <f t="shared" si="0"/>
        <v>1486540.3341943449</v>
      </c>
      <c r="L13" s="35">
        <v>7.7827329793979133E-2</v>
      </c>
      <c r="M13" s="35">
        <v>8.2532602397147908E-2</v>
      </c>
      <c r="N13" s="2">
        <f t="shared" si="1"/>
        <v>0</v>
      </c>
      <c r="P13" s="2">
        <f t="shared" si="2"/>
        <v>0</v>
      </c>
      <c r="Q13" s="2">
        <f t="shared" si="6"/>
        <v>150000</v>
      </c>
      <c r="R13" s="2">
        <f t="shared" si="3"/>
        <v>0</v>
      </c>
      <c r="S13" s="2">
        <f t="shared" si="4"/>
        <v>1636540.3341943449</v>
      </c>
      <c r="T13" s="13">
        <f t="shared" si="5"/>
        <v>6.5461613367773799E-2</v>
      </c>
    </row>
    <row r="14" spans="1:21">
      <c r="A14" s="5" t="s">
        <v>8</v>
      </c>
      <c r="B14" s="14">
        <v>356899</v>
      </c>
      <c r="C14" s="31">
        <v>6.1975232064814222E-2</v>
      </c>
      <c r="D14" s="25">
        <v>3.3109726634678302E-2</v>
      </c>
      <c r="E14" s="25">
        <v>0.17163126439772772</v>
      </c>
      <c r="F14" s="32">
        <v>3</v>
      </c>
      <c r="G14" s="9" t="s">
        <v>1047</v>
      </c>
      <c r="H14" s="9" t="s">
        <v>1047</v>
      </c>
      <c r="I14" s="14">
        <v>9079</v>
      </c>
      <c r="J14" s="33">
        <v>6.6294267981014968E-2</v>
      </c>
      <c r="K14" s="34">
        <f t="shared" si="0"/>
        <v>1255236.2066732196</v>
      </c>
      <c r="L14" s="35">
        <v>6.9348106152076441E-2</v>
      </c>
      <c r="M14" s="35">
        <v>6.1009733173723837E-2</v>
      </c>
      <c r="N14" s="2">
        <f t="shared" si="1"/>
        <v>0</v>
      </c>
      <c r="P14" s="2">
        <f t="shared" si="2"/>
        <v>0</v>
      </c>
      <c r="Q14" s="2">
        <f t="shared" si="6"/>
        <v>90000</v>
      </c>
      <c r="R14" s="2">
        <f t="shared" si="3"/>
        <v>0</v>
      </c>
      <c r="S14" s="2">
        <f t="shared" si="4"/>
        <v>1345236.2066732196</v>
      </c>
      <c r="T14" s="13">
        <f t="shared" si="5"/>
        <v>5.380944826692878E-2</v>
      </c>
    </row>
    <row r="15" spans="1:21">
      <c r="A15" s="5" t="s">
        <v>10</v>
      </c>
      <c r="B15" s="14">
        <v>351154</v>
      </c>
      <c r="C15" s="31">
        <v>6.0977617310465353E-2</v>
      </c>
      <c r="D15" s="31">
        <v>3.2325895686590847E-2</v>
      </c>
      <c r="E15" s="31">
        <v>0.1724363538984949</v>
      </c>
      <c r="F15" s="9">
        <v>0</v>
      </c>
      <c r="G15" s="9" t="s">
        <v>1047</v>
      </c>
      <c r="H15" s="9" t="s">
        <v>1047</v>
      </c>
      <c r="I15" s="14">
        <v>7436</v>
      </c>
      <c r="J15" s="33">
        <v>5.4297188755020077E-2</v>
      </c>
      <c r="K15" s="34">
        <f t="shared" si="0"/>
        <v>1028079.7921381276</v>
      </c>
      <c r="L15" s="35">
        <v>4.5129739972854112E-2</v>
      </c>
      <c r="M15" s="35">
        <v>4.786542667109011E-2</v>
      </c>
      <c r="N15" s="2">
        <f t="shared" si="1"/>
        <v>0</v>
      </c>
      <c r="P15" s="2">
        <f t="shared" si="2"/>
        <v>0</v>
      </c>
      <c r="Q15" s="2">
        <f t="shared" si="6"/>
        <v>0</v>
      </c>
      <c r="R15" s="2">
        <f t="shared" si="3"/>
        <v>0</v>
      </c>
      <c r="S15" s="2">
        <f t="shared" si="4"/>
        <v>1028079.7921381276</v>
      </c>
      <c r="T15" s="13">
        <f t="shared" si="5"/>
        <v>4.1123191685525105E-2</v>
      </c>
    </row>
    <row r="16" spans="1:21">
      <c r="A16" s="5" t="s">
        <v>12</v>
      </c>
      <c r="B16" s="14">
        <v>154210</v>
      </c>
      <c r="C16" s="31">
        <v>2.6778445825611733E-2</v>
      </c>
      <c r="D16" s="31">
        <v>1.5797559399154216E-2</v>
      </c>
      <c r="E16" s="31">
        <v>0.18461579487726504</v>
      </c>
      <c r="F16" s="9">
        <v>0</v>
      </c>
      <c r="G16" s="9" t="s">
        <v>1047</v>
      </c>
      <c r="H16" s="9" t="s">
        <v>1047</v>
      </c>
      <c r="I16" s="14">
        <v>3625</v>
      </c>
      <c r="J16" s="33">
        <v>2.6469514421321651E-2</v>
      </c>
      <c r="K16" s="34">
        <f t="shared" si="0"/>
        <v>501181.98581236048</v>
      </c>
      <c r="L16" s="35">
        <v>2.6686714812351974E-2</v>
      </c>
      <c r="M16" s="35">
        <v>2.3361879301071583E-2</v>
      </c>
      <c r="N16" s="2">
        <f t="shared" si="1"/>
        <v>0</v>
      </c>
      <c r="P16" s="2">
        <f t="shared" si="2"/>
        <v>0</v>
      </c>
      <c r="Q16" s="2">
        <f t="shared" si="6"/>
        <v>0</v>
      </c>
      <c r="R16" s="2">
        <f t="shared" si="3"/>
        <v>0</v>
      </c>
      <c r="S16" s="2">
        <f t="shared" si="4"/>
        <v>501181.98581236048</v>
      </c>
      <c r="T16" s="13">
        <f t="shared" si="5"/>
        <v>2.004727943249442E-2</v>
      </c>
    </row>
    <row r="17" spans="1:20">
      <c r="A17" s="5" t="s">
        <v>15</v>
      </c>
      <c r="B17" s="14">
        <v>60061</v>
      </c>
      <c r="C17" s="31">
        <v>1.0429545650295481E-2</v>
      </c>
      <c r="D17" s="31">
        <v>1.0530945634421017E-2</v>
      </c>
      <c r="E17" s="31">
        <v>0.31535071235778467</v>
      </c>
      <c r="F17" s="9">
        <v>0</v>
      </c>
      <c r="G17" s="9" t="s">
        <v>1047</v>
      </c>
      <c r="H17" s="9" t="s">
        <v>1047</v>
      </c>
      <c r="I17" s="14">
        <v>2135</v>
      </c>
      <c r="J17" s="33">
        <v>1.5589631252281855E-2</v>
      </c>
      <c r="K17" s="34">
        <f t="shared" si="0"/>
        <v>295178.90750603855</v>
      </c>
      <c r="L17" s="35">
        <v>1.4561472587055384E-2</v>
      </c>
      <c r="M17" s="35">
        <v>1.4413982531578554E-2</v>
      </c>
      <c r="N17" s="2">
        <f t="shared" si="1"/>
        <v>0</v>
      </c>
      <c r="P17" s="2">
        <f t="shared" si="2"/>
        <v>0</v>
      </c>
      <c r="Q17" s="2">
        <f t="shared" si="6"/>
        <v>0</v>
      </c>
      <c r="R17" s="2">
        <f t="shared" si="3"/>
        <v>0</v>
      </c>
      <c r="S17" s="2">
        <f t="shared" si="4"/>
        <v>295178.90750603855</v>
      </c>
      <c r="T17" s="13">
        <f t="shared" si="5"/>
        <v>1.1807156300241543E-2</v>
      </c>
    </row>
    <row r="18" spans="1:20">
      <c r="A18" s="5" t="s">
        <v>13</v>
      </c>
      <c r="B18" s="14">
        <v>55127</v>
      </c>
      <c r="C18" s="31">
        <v>9.5727604113124819E-3</v>
      </c>
      <c r="D18" s="31">
        <v>1.0186379482568888E-2</v>
      </c>
      <c r="E18" s="31">
        <v>0.32849495005243112</v>
      </c>
      <c r="F18" s="9">
        <v>0</v>
      </c>
      <c r="G18" s="9" t="s">
        <v>1047</v>
      </c>
      <c r="H18" s="9" t="s">
        <v>1047</v>
      </c>
      <c r="I18" s="14">
        <v>3134</v>
      </c>
      <c r="J18" s="33">
        <v>2.2884264330047463E-2</v>
      </c>
      <c r="K18" s="34">
        <f t="shared" si="0"/>
        <v>433297.74994094839</v>
      </c>
      <c r="L18" s="35">
        <v>1.9476757672400768E-2</v>
      </c>
      <c r="M18" s="35">
        <v>1.8906976607212734E-2</v>
      </c>
      <c r="N18" s="2">
        <f t="shared" si="1"/>
        <v>0</v>
      </c>
      <c r="P18" s="2">
        <f t="shared" si="2"/>
        <v>0</v>
      </c>
      <c r="Q18" s="2">
        <f t="shared" si="6"/>
        <v>0</v>
      </c>
      <c r="R18" s="2">
        <f t="shared" si="3"/>
        <v>0</v>
      </c>
      <c r="S18" s="2">
        <f t="shared" si="4"/>
        <v>433297.74994094839</v>
      </c>
      <c r="T18" s="13">
        <f t="shared" si="5"/>
        <v>1.7331909997637937E-2</v>
      </c>
    </row>
    <row r="19" spans="1:20">
      <c r="A19" s="5" t="s">
        <v>18</v>
      </c>
      <c r="B19" s="14">
        <v>70465</v>
      </c>
      <c r="C19" s="31">
        <v>1.223619210882388E-2</v>
      </c>
      <c r="D19" s="31">
        <v>8.6278451665754863E-3</v>
      </c>
      <c r="E19" s="31">
        <v>0.22873563218390805</v>
      </c>
      <c r="F19" s="9">
        <v>0</v>
      </c>
      <c r="G19" s="9" t="s">
        <v>1047</v>
      </c>
      <c r="H19" s="9" t="s">
        <v>1047</v>
      </c>
      <c r="I19" s="14">
        <v>1587</v>
      </c>
      <c r="J19" s="33">
        <v>1.15881708652793E-2</v>
      </c>
      <c r="K19" s="34">
        <f t="shared" si="0"/>
        <v>219414.01696116308</v>
      </c>
      <c r="L19" s="35">
        <v>1.1573283783960612E-2</v>
      </c>
      <c r="M19" s="35">
        <v>1.2044142627124069E-2</v>
      </c>
      <c r="N19" s="2">
        <f t="shared" si="1"/>
        <v>0</v>
      </c>
      <c r="P19" s="2">
        <f t="shared" si="2"/>
        <v>0</v>
      </c>
      <c r="Q19" s="2">
        <f t="shared" si="6"/>
        <v>0</v>
      </c>
      <c r="R19" s="2">
        <f t="shared" si="3"/>
        <v>0</v>
      </c>
      <c r="S19" s="2">
        <f t="shared" si="4"/>
        <v>219414.01696116308</v>
      </c>
      <c r="T19" s="13">
        <f t="shared" si="5"/>
        <v>8.7765606784465239E-3</v>
      </c>
    </row>
    <row r="20" spans="1:20">
      <c r="A20" s="5" t="s">
        <v>16</v>
      </c>
      <c r="B20" s="14">
        <v>56221</v>
      </c>
      <c r="C20" s="31">
        <v>9.7627326552215624E-3</v>
      </c>
      <c r="D20" s="31">
        <v>6.6853820091971779E-3</v>
      </c>
      <c r="E20" s="31">
        <v>0.2126821654779405</v>
      </c>
      <c r="F20" s="9">
        <v>0</v>
      </c>
      <c r="G20" s="9" t="s">
        <v>1047</v>
      </c>
      <c r="H20" s="9" t="s">
        <v>1047</v>
      </c>
      <c r="I20" s="14">
        <v>2118</v>
      </c>
      <c r="J20" s="33">
        <v>1.5465498357064622E-2</v>
      </c>
      <c r="K20" s="34">
        <f t="shared" si="0"/>
        <v>292828.53681395296</v>
      </c>
      <c r="L20" s="35">
        <v>1.3819183648707002E-2</v>
      </c>
      <c r="M20" s="35">
        <v>1.2151453535752697E-2</v>
      </c>
      <c r="N20" s="2">
        <f t="shared" si="1"/>
        <v>0</v>
      </c>
      <c r="P20" s="2">
        <f t="shared" si="2"/>
        <v>0</v>
      </c>
      <c r="Q20" s="2">
        <f t="shared" si="6"/>
        <v>0</v>
      </c>
      <c r="R20" s="2">
        <f t="shared" si="3"/>
        <v>0</v>
      </c>
      <c r="S20" s="2">
        <f t="shared" si="4"/>
        <v>292828.53681395296</v>
      </c>
      <c r="T20" s="13">
        <f t="shared" si="5"/>
        <v>1.1713141472558119E-2</v>
      </c>
    </row>
    <row r="21" spans="1:20">
      <c r="A21" s="5" t="s">
        <v>31</v>
      </c>
      <c r="B21" s="14">
        <v>29068</v>
      </c>
      <c r="C21" s="31">
        <v>5.047635453335593E-3</v>
      </c>
      <c r="D21" s="31">
        <v>6.6540059523232256E-3</v>
      </c>
      <c r="E21" s="31">
        <v>0.41278267331988533</v>
      </c>
      <c r="F21" s="9">
        <v>0</v>
      </c>
      <c r="G21" s="9" t="s">
        <v>1047</v>
      </c>
      <c r="H21" s="9" t="s">
        <v>1047</v>
      </c>
      <c r="I21" s="14">
        <v>559</v>
      </c>
      <c r="J21" s="33">
        <v>4.0817816721431177E-3</v>
      </c>
      <c r="K21" s="34">
        <f t="shared" si="0"/>
        <v>77285.718639754341</v>
      </c>
      <c r="L21" s="35">
        <v>3.9445995505821138E-3</v>
      </c>
      <c r="M21" s="35">
        <v>3.1373922562973116E-3</v>
      </c>
      <c r="N21" s="2">
        <f t="shared" si="1"/>
        <v>22714.281360245659</v>
      </c>
      <c r="O21" s="2"/>
      <c r="P21" s="2">
        <f t="shared" si="2"/>
        <v>0</v>
      </c>
      <c r="Q21" s="2">
        <f t="shared" si="6"/>
        <v>0</v>
      </c>
      <c r="R21" s="2">
        <f t="shared" si="3"/>
        <v>0</v>
      </c>
      <c r="S21" s="2">
        <f t="shared" si="4"/>
        <v>100000</v>
      </c>
      <c r="T21" s="13">
        <f t="shared" si="5"/>
        <v>4.0000000000000001E-3</v>
      </c>
    </row>
    <row r="22" spans="1:20">
      <c r="A22" s="5" t="s">
        <v>21</v>
      </c>
      <c r="B22" s="14">
        <v>42758</v>
      </c>
      <c r="C22" s="31">
        <v>7.4248932404611008E-3</v>
      </c>
      <c r="D22" s="31">
        <v>5.6328579195164211E-3</v>
      </c>
      <c r="E22" s="31">
        <v>0.23926529029756713</v>
      </c>
      <c r="F22" s="9">
        <v>0</v>
      </c>
      <c r="G22" s="9" t="s">
        <v>1047</v>
      </c>
      <c r="H22" s="9" t="s">
        <v>1047</v>
      </c>
      <c r="I22" s="14">
        <v>1091</v>
      </c>
      <c r="J22" s="33">
        <v>7.9664110989412194E-3</v>
      </c>
      <c r="K22" s="34">
        <f t="shared" si="0"/>
        <v>150838.49559207872</v>
      </c>
      <c r="L22" s="35">
        <v>8.1128374351538048E-3</v>
      </c>
      <c r="M22" s="35">
        <v>6.9558055752021583E-3</v>
      </c>
      <c r="N22" s="2">
        <f t="shared" si="1"/>
        <v>0</v>
      </c>
      <c r="P22" s="2">
        <f t="shared" si="2"/>
        <v>0</v>
      </c>
      <c r="Q22" s="2">
        <f t="shared" si="6"/>
        <v>0</v>
      </c>
      <c r="R22" s="2">
        <f t="shared" si="3"/>
        <v>0</v>
      </c>
      <c r="S22" s="2">
        <f t="shared" si="4"/>
        <v>150838.49559207872</v>
      </c>
      <c r="T22" s="13">
        <f t="shared" si="5"/>
        <v>6.0335398236831487E-3</v>
      </c>
    </row>
    <row r="23" spans="1:20">
      <c r="A23" s="5" t="s">
        <v>25</v>
      </c>
      <c r="B23" s="14">
        <v>47839</v>
      </c>
      <c r="C23" s="31">
        <v>8.3072049144117741E-3</v>
      </c>
      <c r="D23" s="31">
        <v>5.5780924384273411E-3</v>
      </c>
      <c r="E23" s="31">
        <v>0.20803370069358751</v>
      </c>
      <c r="F23" s="9">
        <v>0</v>
      </c>
      <c r="G23" s="9" t="s">
        <v>1047</v>
      </c>
      <c r="H23" s="9" t="s">
        <v>1047</v>
      </c>
      <c r="I23" s="14">
        <v>732</v>
      </c>
      <c r="J23" s="33">
        <v>5.3450164293537784E-3</v>
      </c>
      <c r="K23" s="34">
        <f t="shared" si="0"/>
        <v>101204.1968592132</v>
      </c>
      <c r="L23" s="35">
        <v>5.1972121340450109E-3</v>
      </c>
      <c r="M23" s="35">
        <v>3.2605837482238931E-3</v>
      </c>
      <c r="N23" s="2">
        <f t="shared" si="1"/>
        <v>0</v>
      </c>
      <c r="P23" s="2">
        <f t="shared" si="2"/>
        <v>0</v>
      </c>
      <c r="Q23" s="2">
        <f t="shared" si="6"/>
        <v>0</v>
      </c>
      <c r="R23" s="2">
        <f t="shared" si="3"/>
        <v>0</v>
      </c>
      <c r="S23" s="2">
        <f t="shared" si="4"/>
        <v>101204.1968592132</v>
      </c>
      <c r="T23" s="13">
        <f t="shared" si="5"/>
        <v>4.0481678743685282E-3</v>
      </c>
    </row>
    <row r="24" spans="1:20">
      <c r="A24" s="5" t="s">
        <v>35</v>
      </c>
      <c r="B24" s="14">
        <v>16233</v>
      </c>
      <c r="C24" s="31">
        <v>2.8188477471445123E-3</v>
      </c>
      <c r="D24" s="31">
        <v>4.8513088664743406E-3</v>
      </c>
      <c r="E24" s="31">
        <v>0.51714911213816595</v>
      </c>
      <c r="F24" s="9">
        <v>0</v>
      </c>
      <c r="G24" s="9" t="s">
        <v>1048</v>
      </c>
      <c r="H24" s="9" t="s">
        <v>1048</v>
      </c>
      <c r="I24" s="14">
        <v>395</v>
      </c>
      <c r="J24" s="33">
        <v>2.8842643300474625E-3</v>
      </c>
      <c r="K24" s="34">
        <f t="shared" si="0"/>
        <v>54611.554316105488</v>
      </c>
      <c r="L24" s="35">
        <v>3.694790773253331E-3</v>
      </c>
      <c r="M24" s="35">
        <v>2.6538463846131955E-3</v>
      </c>
      <c r="N24" s="2">
        <f t="shared" si="1"/>
        <v>0</v>
      </c>
      <c r="O24" s="2"/>
      <c r="P24" s="2">
        <f t="shared" si="2"/>
        <v>150000</v>
      </c>
      <c r="Q24" s="2">
        <f t="shared" si="6"/>
        <v>0</v>
      </c>
      <c r="R24" s="2">
        <f t="shared" si="3"/>
        <v>0</v>
      </c>
      <c r="S24" s="2">
        <f t="shared" si="4"/>
        <v>204611.5543161055</v>
      </c>
      <c r="T24" s="13">
        <f t="shared" si="5"/>
        <v>8.1844621726442201E-3</v>
      </c>
    </row>
    <row r="25" spans="1:20">
      <c r="A25" s="5" t="s">
        <v>39</v>
      </c>
      <c r="B25" s="14">
        <v>18278</v>
      </c>
      <c r="C25" s="31">
        <v>3.1739603968648678E-3</v>
      </c>
      <c r="D25" s="31">
        <v>4.8267784947365238E-3</v>
      </c>
      <c r="E25" s="31">
        <v>0.46171896316507505</v>
      </c>
      <c r="F25" s="9">
        <v>0</v>
      </c>
      <c r="G25" s="9" t="s">
        <v>1048</v>
      </c>
      <c r="H25" s="9" t="s">
        <v>1049</v>
      </c>
      <c r="I25" s="14">
        <v>326</v>
      </c>
      <c r="J25" s="33">
        <v>2.3804308141657541E-3</v>
      </c>
      <c r="K25" s="34">
        <f t="shared" si="0"/>
        <v>45071.814448228841</v>
      </c>
      <c r="L25" s="35">
        <v>2.3957851311436603E-3</v>
      </c>
      <c r="M25" s="35">
        <v>1.5812051837966969E-3</v>
      </c>
      <c r="N25" s="2">
        <f t="shared" si="1"/>
        <v>0</v>
      </c>
      <c r="O25" s="2"/>
      <c r="P25" s="2">
        <f t="shared" si="2"/>
        <v>75000</v>
      </c>
      <c r="Q25" s="2">
        <f t="shared" si="6"/>
        <v>0</v>
      </c>
      <c r="R25" s="2">
        <f t="shared" si="3"/>
        <v>0</v>
      </c>
      <c r="S25" s="2">
        <f t="shared" si="4"/>
        <v>120071.81444822883</v>
      </c>
      <c r="T25" s="13">
        <f t="shared" si="5"/>
        <v>4.802872577929153E-3</v>
      </c>
    </row>
    <row r="26" spans="1:20">
      <c r="A26" s="5" t="s">
        <v>27</v>
      </c>
      <c r="B26" s="14">
        <v>26183</v>
      </c>
      <c r="C26" s="31">
        <v>4.5466574609428177E-3</v>
      </c>
      <c r="D26" s="31">
        <v>4.0400951778423429E-3</v>
      </c>
      <c r="E26" s="31">
        <v>0.27334130996950867</v>
      </c>
      <c r="F26" s="9">
        <v>0</v>
      </c>
      <c r="G26" s="9" t="s">
        <v>1047</v>
      </c>
      <c r="H26" s="9" t="s">
        <v>1047</v>
      </c>
      <c r="I26" s="14">
        <v>642</v>
      </c>
      <c r="J26" s="33">
        <v>4.6878422782037242E-3</v>
      </c>
      <c r="K26" s="34">
        <f t="shared" si="0"/>
        <v>88761.057901113221</v>
      </c>
      <c r="L26" s="35">
        <v>4.8141720088075435E-3</v>
      </c>
      <c r="M26" s="35">
        <v>3.5541405965011305E-3</v>
      </c>
      <c r="N26" s="2">
        <f t="shared" si="1"/>
        <v>11238.942098886779</v>
      </c>
      <c r="O26" s="2"/>
      <c r="P26" s="2">
        <f t="shared" si="2"/>
        <v>0</v>
      </c>
      <c r="Q26" s="2">
        <f t="shared" si="6"/>
        <v>0</v>
      </c>
      <c r="R26" s="2">
        <f t="shared" si="3"/>
        <v>0</v>
      </c>
      <c r="S26" s="2">
        <f t="shared" si="4"/>
        <v>100000</v>
      </c>
      <c r="T26" s="13">
        <f t="shared" si="5"/>
        <v>4.0000000000000001E-3</v>
      </c>
    </row>
    <row r="27" spans="1:20">
      <c r="A27" s="5" t="s">
        <v>40</v>
      </c>
      <c r="B27" s="14">
        <v>14506</v>
      </c>
      <c r="C27" s="31">
        <v>2.5189555485787157E-3</v>
      </c>
      <c r="D27" s="31">
        <v>3.8267379910994683E-3</v>
      </c>
      <c r="E27" s="31">
        <v>0.47309401227166936</v>
      </c>
      <c r="F27" s="9">
        <v>0</v>
      </c>
      <c r="G27" s="9" t="s">
        <v>1048</v>
      </c>
      <c r="H27" s="9" t="s">
        <v>1048</v>
      </c>
      <c r="I27" s="14">
        <v>312</v>
      </c>
      <c r="J27" s="33">
        <v>2.2782037239868565E-3</v>
      </c>
      <c r="K27" s="34">
        <f t="shared" si="0"/>
        <v>43136.215054746615</v>
      </c>
      <c r="L27" s="35">
        <v>2.1769050595793933E-3</v>
      </c>
      <c r="M27" s="35">
        <v>1.3492165588080568E-3</v>
      </c>
      <c r="N27" s="2">
        <f t="shared" si="1"/>
        <v>0</v>
      </c>
      <c r="O27" s="2"/>
      <c r="P27" s="2">
        <f t="shared" si="2"/>
        <v>150000</v>
      </c>
      <c r="Q27" s="2">
        <f t="shared" si="6"/>
        <v>0</v>
      </c>
      <c r="R27" s="2">
        <f t="shared" si="3"/>
        <v>0</v>
      </c>
      <c r="S27" s="2">
        <f t="shared" si="4"/>
        <v>193136.2150547466</v>
      </c>
      <c r="T27" s="13">
        <f t="shared" si="5"/>
        <v>7.7254486021898642E-3</v>
      </c>
    </row>
    <row r="28" spans="1:20">
      <c r="A28" s="5" t="s">
        <v>26</v>
      </c>
      <c r="B28" s="14">
        <v>31162</v>
      </c>
      <c r="C28" s="31">
        <v>5.4112569147118398E-3</v>
      </c>
      <c r="D28" s="31">
        <v>3.2157605926994193E-3</v>
      </c>
      <c r="E28" s="31">
        <v>0.1857575957292559</v>
      </c>
      <c r="F28" s="9">
        <v>0</v>
      </c>
      <c r="G28" s="9" t="s">
        <v>1047</v>
      </c>
      <c r="H28" s="9" t="s">
        <v>1047</v>
      </c>
      <c r="I28" s="14">
        <v>730</v>
      </c>
      <c r="J28" s="33">
        <v>5.3304125593282223E-3</v>
      </c>
      <c r="K28" s="34">
        <f t="shared" si="0"/>
        <v>100927.68266014433</v>
      </c>
      <c r="L28" s="35">
        <v>4.5833962811800012E-3</v>
      </c>
      <c r="M28" s="35">
        <v>3.0780808923335534E-3</v>
      </c>
      <c r="N28" s="2">
        <f t="shared" si="1"/>
        <v>0</v>
      </c>
      <c r="P28" s="2">
        <f t="shared" si="2"/>
        <v>0</v>
      </c>
      <c r="Q28" s="2">
        <f t="shared" si="6"/>
        <v>0</v>
      </c>
      <c r="R28" s="2">
        <f t="shared" si="3"/>
        <v>0</v>
      </c>
      <c r="S28" s="2">
        <f t="shared" si="4"/>
        <v>100927.68266014433</v>
      </c>
      <c r="T28" s="13">
        <f t="shared" si="5"/>
        <v>4.037107306405773E-3</v>
      </c>
    </row>
    <row r="29" spans="1:20">
      <c r="A29" s="5" t="s">
        <v>41</v>
      </c>
      <c r="B29" s="14">
        <v>11267</v>
      </c>
      <c r="C29" s="31">
        <v>1.9565057332025641E-3</v>
      </c>
      <c r="D29" s="31">
        <v>3.0982429978624348E-3</v>
      </c>
      <c r="E29" s="31">
        <v>0.47846004757290106</v>
      </c>
      <c r="F29" s="9">
        <v>0</v>
      </c>
      <c r="G29" s="9" t="s">
        <v>1049</v>
      </c>
      <c r="H29" s="9" t="s">
        <v>1048</v>
      </c>
      <c r="I29" s="14">
        <v>303</v>
      </c>
      <c r="J29" s="33">
        <v>2.2124863088718509E-3</v>
      </c>
      <c r="K29" s="34">
        <f t="shared" si="0"/>
        <v>41891.901158936613</v>
      </c>
      <c r="L29" s="35">
        <v>2.0757919830415527E-3</v>
      </c>
      <c r="M29" s="35">
        <v>1.5979389700101377E-3</v>
      </c>
      <c r="N29" s="2">
        <f t="shared" si="1"/>
        <v>0</v>
      </c>
      <c r="O29" s="2"/>
      <c r="P29" s="2">
        <f t="shared" si="2"/>
        <v>75000</v>
      </c>
      <c r="Q29" s="2">
        <f t="shared" si="6"/>
        <v>0</v>
      </c>
      <c r="R29" s="2">
        <f t="shared" si="3"/>
        <v>0</v>
      </c>
      <c r="S29" s="2">
        <f t="shared" si="4"/>
        <v>116891.90115893661</v>
      </c>
      <c r="T29" s="13">
        <f t="shared" si="5"/>
        <v>4.6756760463574649E-3</v>
      </c>
    </row>
    <row r="30" spans="1:20">
      <c r="A30" s="5" t="s">
        <v>17</v>
      </c>
      <c r="B30" s="14">
        <v>31011</v>
      </c>
      <c r="C30" s="31">
        <v>5.3850358828742978E-3</v>
      </c>
      <c r="D30" s="31">
        <v>3.0788468899767192E-3</v>
      </c>
      <c r="E30" s="31">
        <v>0.17736369910282954</v>
      </c>
      <c r="F30" s="9">
        <v>0</v>
      </c>
      <c r="G30" s="9" t="s">
        <v>1047</v>
      </c>
      <c r="H30" s="9" t="s">
        <v>1047</v>
      </c>
      <c r="I30" s="14">
        <v>1971</v>
      </c>
      <c r="J30" s="33">
        <v>1.4392113910186199E-2</v>
      </c>
      <c r="K30" s="34">
        <f t="shared" si="0"/>
        <v>272504.74318238965</v>
      </c>
      <c r="L30" s="35">
        <v>1.2747385037405891E-2</v>
      </c>
      <c r="M30" s="35">
        <v>1.0271379627462983E-2</v>
      </c>
      <c r="N30" s="2">
        <f t="shared" si="1"/>
        <v>0</v>
      </c>
      <c r="P30" s="2">
        <f t="shared" si="2"/>
        <v>0</v>
      </c>
      <c r="Q30" s="2">
        <f t="shared" si="6"/>
        <v>0</v>
      </c>
      <c r="R30" s="2">
        <f t="shared" si="3"/>
        <v>0</v>
      </c>
      <c r="S30" s="2">
        <f t="shared" si="4"/>
        <v>272504.74318238965</v>
      </c>
      <c r="T30" s="13">
        <f t="shared" si="5"/>
        <v>1.0900189727295586E-2</v>
      </c>
    </row>
    <row r="31" spans="1:20">
      <c r="A31" s="5" t="s">
        <v>42</v>
      </c>
      <c r="B31" s="14">
        <v>12172</v>
      </c>
      <c r="C31" s="31">
        <v>2.1136582750103496E-3</v>
      </c>
      <c r="D31" s="31">
        <v>2.783911955361569E-3</v>
      </c>
      <c r="E31" s="31">
        <v>0.40491204779289747</v>
      </c>
      <c r="F31" s="9">
        <v>0</v>
      </c>
      <c r="G31" s="9" t="s">
        <v>1048</v>
      </c>
      <c r="H31" s="9" t="s">
        <v>1048</v>
      </c>
      <c r="I31" s="14">
        <v>284</v>
      </c>
      <c r="J31" s="33">
        <v>2.0737495436290616E-3</v>
      </c>
      <c r="K31" s="34">
        <f t="shared" si="0"/>
        <v>39265.016267782172</v>
      </c>
      <c r="L31" s="35">
        <v>2.2351937742894428E-3</v>
      </c>
      <c r="M31" s="35">
        <v>1.348033083796251E-3</v>
      </c>
      <c r="N31" s="2">
        <f t="shared" si="1"/>
        <v>0</v>
      </c>
      <c r="O31" s="2"/>
      <c r="P31" s="2">
        <f t="shared" si="2"/>
        <v>150000</v>
      </c>
      <c r="Q31" s="2">
        <f t="shared" si="6"/>
        <v>0</v>
      </c>
      <c r="R31" s="2">
        <f t="shared" si="3"/>
        <v>0</v>
      </c>
      <c r="S31" s="2">
        <f t="shared" si="4"/>
        <v>189265.01626778216</v>
      </c>
      <c r="T31" s="13">
        <f t="shared" si="5"/>
        <v>7.5706006507112863E-3</v>
      </c>
    </row>
    <row r="32" spans="1:20">
      <c r="A32" s="5" t="s">
        <v>33</v>
      </c>
      <c r="B32" s="14">
        <v>22409</v>
      </c>
      <c r="C32" s="31">
        <v>3.8913053142217318E-3</v>
      </c>
      <c r="D32" s="31">
        <v>2.7491130559195495E-3</v>
      </c>
      <c r="E32" s="31">
        <v>0.22218636175019596</v>
      </c>
      <c r="F32" s="9">
        <v>0</v>
      </c>
      <c r="G32" s="9" t="s">
        <v>1047</v>
      </c>
      <c r="H32" s="9" t="s">
        <v>1047</v>
      </c>
      <c r="I32" s="14">
        <v>455</v>
      </c>
      <c r="J32" s="33">
        <v>3.3223804308141658E-3</v>
      </c>
      <c r="K32" s="34">
        <f t="shared" si="0"/>
        <v>62906.980288172148</v>
      </c>
      <c r="L32" s="35">
        <v>3.2796323766450205E-3</v>
      </c>
      <c r="M32" s="35">
        <v>2.3570969060715515E-3</v>
      </c>
      <c r="N32" s="2">
        <f t="shared" si="1"/>
        <v>37093.019711827852</v>
      </c>
      <c r="O32" s="2"/>
      <c r="P32" s="2">
        <f t="shared" si="2"/>
        <v>0</v>
      </c>
      <c r="Q32" s="2">
        <f t="shared" si="6"/>
        <v>0</v>
      </c>
      <c r="R32" s="2">
        <f t="shared" si="3"/>
        <v>0</v>
      </c>
      <c r="S32" s="2">
        <f t="shared" si="4"/>
        <v>100000</v>
      </c>
      <c r="T32" s="13">
        <f t="shared" si="5"/>
        <v>4.0000000000000001E-3</v>
      </c>
    </row>
    <row r="33" spans="1:20">
      <c r="A33" s="5" t="s">
        <v>53</v>
      </c>
      <c r="B33" s="14">
        <v>8205</v>
      </c>
      <c r="C33" s="31">
        <v>1.4247918293181004E-3</v>
      </c>
      <c r="D33" s="31">
        <v>2.6002194042086132E-3</v>
      </c>
      <c r="E33" s="31">
        <v>0.55981331368214193</v>
      </c>
      <c r="F33" s="9">
        <v>0</v>
      </c>
      <c r="G33" s="9" t="s">
        <v>1048</v>
      </c>
      <c r="H33" s="9" t="s">
        <v>1048</v>
      </c>
      <c r="I33" s="14">
        <v>100</v>
      </c>
      <c r="J33" s="33">
        <v>7.3019350127783865E-4</v>
      </c>
      <c r="K33" s="34">
        <f t="shared" si="0"/>
        <v>13825.709953444428</v>
      </c>
      <c r="L33" s="35">
        <v>6.590193459054557E-4</v>
      </c>
      <c r="M33" s="35">
        <v>4.4363799337903526E-4</v>
      </c>
      <c r="N33" s="2">
        <f t="shared" si="1"/>
        <v>0</v>
      </c>
      <c r="O33" s="2"/>
      <c r="P33" s="2">
        <f t="shared" si="2"/>
        <v>150000</v>
      </c>
      <c r="Q33" s="2">
        <f t="shared" si="6"/>
        <v>0</v>
      </c>
      <c r="R33" s="2">
        <f t="shared" si="3"/>
        <v>0</v>
      </c>
      <c r="S33" s="2">
        <f t="shared" si="4"/>
        <v>163825.70995344443</v>
      </c>
      <c r="T33" s="13">
        <f t="shared" si="5"/>
        <v>6.5530283981377769E-3</v>
      </c>
    </row>
    <row r="34" spans="1:20">
      <c r="A34" s="5" t="s">
        <v>32</v>
      </c>
      <c r="B34" s="14">
        <v>14029</v>
      </c>
      <c r="C34" s="31">
        <v>2.4361248718468777E-3</v>
      </c>
      <c r="D34" s="31">
        <v>1.721689811737954E-3</v>
      </c>
      <c r="E34" s="31">
        <v>0.2338084908583824</v>
      </c>
      <c r="F34" s="9">
        <v>0</v>
      </c>
      <c r="G34" s="9" t="s">
        <v>1049</v>
      </c>
      <c r="H34" s="9" t="s">
        <v>1048</v>
      </c>
      <c r="I34" s="14">
        <v>483</v>
      </c>
      <c r="J34" s="33">
        <v>3.5268346111719607E-3</v>
      </c>
      <c r="K34" s="34">
        <f t="shared" si="0"/>
        <v>66778.179075136592</v>
      </c>
      <c r="L34" s="35">
        <v>2.62775042437753E-3</v>
      </c>
      <c r="M34" s="35">
        <v>1.8356247886602618E-3</v>
      </c>
      <c r="N34" s="2">
        <f t="shared" si="1"/>
        <v>0</v>
      </c>
      <c r="O34" s="2"/>
      <c r="P34" s="2">
        <f t="shared" si="2"/>
        <v>75000</v>
      </c>
      <c r="Q34" s="2">
        <f t="shared" si="6"/>
        <v>0</v>
      </c>
      <c r="R34" s="2">
        <f t="shared" si="3"/>
        <v>0</v>
      </c>
      <c r="S34" s="2">
        <f t="shared" si="4"/>
        <v>141778.17907513661</v>
      </c>
      <c r="T34" s="13">
        <f t="shared" si="5"/>
        <v>5.6711271630054639E-3</v>
      </c>
    </row>
    <row r="35" spans="1:20">
      <c r="A35" s="5" t="s">
        <v>23</v>
      </c>
      <c r="B35" s="14">
        <v>20356</v>
      </c>
      <c r="C35" s="31">
        <v>3.5348034707616393E-3</v>
      </c>
      <c r="D35" s="31">
        <v>1.6475282227631581E-3</v>
      </c>
      <c r="E35" s="31">
        <v>0.15069922771863911</v>
      </c>
      <c r="F35" s="9">
        <v>0</v>
      </c>
      <c r="G35" s="9" t="s">
        <v>1049</v>
      </c>
      <c r="H35" s="9" t="s">
        <v>1048</v>
      </c>
      <c r="I35" s="14">
        <v>881</v>
      </c>
      <c r="J35" s="33">
        <v>6.4330047462577587E-3</v>
      </c>
      <c r="K35" s="34">
        <f t="shared" si="0"/>
        <v>121804.50468984542</v>
      </c>
      <c r="L35" s="35">
        <v>4.8688920266986109E-3</v>
      </c>
      <c r="M35" s="35">
        <v>3.5463516795629663E-3</v>
      </c>
      <c r="N35" s="2">
        <f t="shared" si="1"/>
        <v>0</v>
      </c>
      <c r="P35" s="2">
        <f t="shared" si="2"/>
        <v>75000</v>
      </c>
      <c r="Q35" s="2">
        <f t="shared" si="6"/>
        <v>0</v>
      </c>
      <c r="R35" s="2">
        <f t="shared" si="3"/>
        <v>0</v>
      </c>
      <c r="S35" s="2">
        <f t="shared" si="4"/>
        <v>196804.50468984543</v>
      </c>
      <c r="T35" s="13">
        <f t="shared" si="5"/>
        <v>7.8721801875938167E-3</v>
      </c>
    </row>
    <row r="36" spans="1:20">
      <c r="A36" s="5" t="s">
        <v>29</v>
      </c>
      <c r="B36" s="14">
        <v>26729</v>
      </c>
      <c r="C36" s="31">
        <v>4.6414699336798908E-3</v>
      </c>
      <c r="D36" s="31">
        <v>1.5904808466286997E-3</v>
      </c>
      <c r="E36" s="31">
        <v>0.11080200302042763</v>
      </c>
      <c r="F36" s="9">
        <v>0</v>
      </c>
      <c r="G36" s="9" t="s">
        <v>1047</v>
      </c>
      <c r="H36" s="9" t="s">
        <v>1047</v>
      </c>
      <c r="I36" s="14">
        <v>585</v>
      </c>
      <c r="J36" s="33">
        <v>4.271631982475356E-3</v>
      </c>
      <c r="K36" s="34">
        <f t="shared" si="0"/>
        <v>80880.403227649906</v>
      </c>
      <c r="L36" s="35">
        <v>2.4624008050980022E-3</v>
      </c>
      <c r="M36" s="35">
        <v>2.3546473880238605E-3</v>
      </c>
      <c r="N36" s="2">
        <f t="shared" si="1"/>
        <v>19119.596772350094</v>
      </c>
      <c r="O36" s="2"/>
      <c r="P36" s="2">
        <f t="shared" si="2"/>
        <v>0</v>
      </c>
      <c r="Q36" s="2">
        <f t="shared" si="6"/>
        <v>0</v>
      </c>
      <c r="R36" s="2">
        <f t="shared" si="3"/>
        <v>0</v>
      </c>
      <c r="S36" s="2">
        <f t="shared" si="4"/>
        <v>100000</v>
      </c>
      <c r="T36" s="13">
        <f t="shared" si="5"/>
        <v>4.0000000000000001E-3</v>
      </c>
    </row>
    <row r="37" spans="1:20">
      <c r="A37" s="5" t="s">
        <v>50</v>
      </c>
      <c r="B37" s="14">
        <v>6824</v>
      </c>
      <c r="C37" s="31">
        <v>1.1849822599959436E-3</v>
      </c>
      <c r="D37" s="31">
        <v>1.5305811016875185E-3</v>
      </c>
      <c r="E37" s="31">
        <v>0.41481137909709337</v>
      </c>
      <c r="F37" s="9">
        <v>0</v>
      </c>
      <c r="G37" s="9" t="s">
        <v>1047</v>
      </c>
      <c r="H37" s="9" t="s">
        <v>1047</v>
      </c>
      <c r="I37" s="14">
        <v>115</v>
      </c>
      <c r="J37" s="33">
        <v>8.3972252646951446E-4</v>
      </c>
      <c r="K37" s="34">
        <f t="shared" si="0"/>
        <v>15899.566446461093</v>
      </c>
      <c r="L37" s="35">
        <v>9.730646659759256E-4</v>
      </c>
      <c r="M37" s="35">
        <v>6.711954677420766E-4</v>
      </c>
      <c r="N37" s="2">
        <f t="shared" si="1"/>
        <v>84100.433553538911</v>
      </c>
      <c r="O37" s="2"/>
      <c r="P37" s="2">
        <f t="shared" si="2"/>
        <v>0</v>
      </c>
      <c r="Q37" s="2">
        <f t="shared" si="6"/>
        <v>0</v>
      </c>
      <c r="R37" s="2">
        <f t="shared" si="3"/>
        <v>0</v>
      </c>
      <c r="S37" s="2">
        <f t="shared" si="4"/>
        <v>100000</v>
      </c>
      <c r="T37" s="13">
        <f t="shared" si="5"/>
        <v>4.0000000000000001E-3</v>
      </c>
    </row>
    <row r="38" spans="1:20">
      <c r="A38" s="5" t="s">
        <v>28</v>
      </c>
      <c r="B38" s="14">
        <v>25388</v>
      </c>
      <c r="C38" s="31">
        <v>4.4086063330564208E-3</v>
      </c>
      <c r="D38" s="31">
        <v>1.4935003072001204E-3</v>
      </c>
      <c r="E38" s="31">
        <v>0.10857213950980799</v>
      </c>
      <c r="F38" s="9">
        <v>0</v>
      </c>
      <c r="G38" s="9" t="s">
        <v>1047</v>
      </c>
      <c r="H38" s="9" t="s">
        <v>1047</v>
      </c>
      <c r="I38" s="14">
        <v>637</v>
      </c>
      <c r="J38" s="33">
        <v>4.6513326031398317E-3</v>
      </c>
      <c r="K38" s="34">
        <f t="shared" si="0"/>
        <v>88069.772403440991</v>
      </c>
      <c r="L38" s="35">
        <v>3.1202305853971304E-3</v>
      </c>
      <c r="M38" s="35">
        <v>2.2417218537578278E-3</v>
      </c>
      <c r="N38" s="2">
        <f t="shared" si="1"/>
        <v>11930.227596559009</v>
      </c>
      <c r="O38" s="2"/>
      <c r="P38" s="2">
        <f t="shared" si="2"/>
        <v>0</v>
      </c>
      <c r="Q38" s="2">
        <f t="shared" si="6"/>
        <v>0</v>
      </c>
      <c r="R38" s="2">
        <f t="shared" si="3"/>
        <v>0</v>
      </c>
      <c r="S38" s="2">
        <f t="shared" si="4"/>
        <v>100000</v>
      </c>
      <c r="T38" s="13">
        <f t="shared" si="5"/>
        <v>4.0000000000000001E-3</v>
      </c>
    </row>
    <row r="39" spans="1:20">
      <c r="A39" s="5" t="s">
        <v>19</v>
      </c>
      <c r="B39" s="14">
        <v>25638</v>
      </c>
      <c r="C39" s="31">
        <v>4.4520186374232126E-3</v>
      </c>
      <c r="D39" s="31">
        <v>1.4855136745412962E-3</v>
      </c>
      <c r="E39" s="31">
        <v>0.10468762563319128</v>
      </c>
      <c r="F39" s="9">
        <v>0</v>
      </c>
      <c r="G39" s="9" t="s">
        <v>1047</v>
      </c>
      <c r="H39" s="9" t="s">
        <v>1047</v>
      </c>
      <c r="I39" s="14">
        <v>1577</v>
      </c>
      <c r="J39" s="33">
        <v>1.1515151515151515E-2</v>
      </c>
      <c r="K39" s="34">
        <f t="shared" si="0"/>
        <v>218031.44596581862</v>
      </c>
      <c r="L39" s="35">
        <v>1.0026848495734812E-2</v>
      </c>
      <c r="M39" s="35">
        <v>8.4656995088688795E-3</v>
      </c>
      <c r="N39" s="2">
        <f t="shared" si="1"/>
        <v>0</v>
      </c>
      <c r="P39" s="2">
        <f t="shared" si="2"/>
        <v>0</v>
      </c>
      <c r="Q39" s="2">
        <f t="shared" si="6"/>
        <v>0</v>
      </c>
      <c r="R39" s="2">
        <f t="shared" si="3"/>
        <v>0</v>
      </c>
      <c r="S39" s="2">
        <f t="shared" si="4"/>
        <v>218031.44596581862</v>
      </c>
      <c r="T39" s="13">
        <f t="shared" si="5"/>
        <v>8.7212578386327445E-3</v>
      </c>
    </row>
    <row r="40" spans="1:20">
      <c r="A40" s="5" t="s">
        <v>20</v>
      </c>
      <c r="B40" s="14">
        <v>17767</v>
      </c>
      <c r="C40" s="31">
        <v>3.0852256467391453E-3</v>
      </c>
      <c r="D40" s="31">
        <v>1.4786679894051612E-3</v>
      </c>
      <c r="E40" s="31">
        <v>0.14473169914568093</v>
      </c>
      <c r="F40" s="9">
        <v>0</v>
      </c>
      <c r="G40" s="9" t="s">
        <v>1047</v>
      </c>
      <c r="H40" s="9" t="s">
        <v>1047</v>
      </c>
      <c r="I40" s="14">
        <v>1429</v>
      </c>
      <c r="J40" s="33">
        <v>1.0434465133260315E-2</v>
      </c>
      <c r="K40" s="34">
        <f t="shared" si="0"/>
        <v>197569.39523472087</v>
      </c>
      <c r="L40" s="35">
        <v>1.0213610295928236E-2</v>
      </c>
      <c r="M40" s="35">
        <v>1.0626669835076978E-2</v>
      </c>
      <c r="N40" s="2">
        <f t="shared" si="1"/>
        <v>0</v>
      </c>
      <c r="P40" s="2">
        <f t="shared" si="2"/>
        <v>0</v>
      </c>
      <c r="Q40" s="2">
        <f t="shared" si="6"/>
        <v>0</v>
      </c>
      <c r="R40" s="2">
        <f t="shared" si="3"/>
        <v>0</v>
      </c>
      <c r="S40" s="2">
        <f t="shared" si="4"/>
        <v>197569.39523472087</v>
      </c>
      <c r="T40" s="13">
        <f t="shared" si="5"/>
        <v>7.9027758093888345E-3</v>
      </c>
    </row>
    <row r="41" spans="1:20">
      <c r="A41" s="5" t="s">
        <v>45</v>
      </c>
      <c r="B41" s="14">
        <v>8127</v>
      </c>
      <c r="C41" s="31">
        <v>1.4112471903556614E-3</v>
      </c>
      <c r="D41" s="31">
        <v>1.4763860943597829E-3</v>
      </c>
      <c r="E41" s="31">
        <v>0.34119973632168754</v>
      </c>
      <c r="F41" s="9">
        <v>0</v>
      </c>
      <c r="G41" s="9" t="s">
        <v>1047</v>
      </c>
      <c r="H41" s="9" t="s">
        <v>1047</v>
      </c>
      <c r="I41" s="14">
        <v>194</v>
      </c>
      <c r="J41" s="33">
        <v>1.416575392479007E-3</v>
      </c>
      <c r="K41" s="34">
        <f t="shared" si="0"/>
        <v>26821.87730968219</v>
      </c>
      <c r="L41" s="35">
        <v>1.1538786381377112E-3</v>
      </c>
      <c r="M41" s="35">
        <v>8.3707462811774796E-4</v>
      </c>
      <c r="N41" s="2">
        <f t="shared" si="1"/>
        <v>73178.122690317803</v>
      </c>
      <c r="O41" s="2"/>
      <c r="P41" s="2">
        <f t="shared" si="2"/>
        <v>0</v>
      </c>
      <c r="Q41" s="2">
        <f t="shared" si="6"/>
        <v>0</v>
      </c>
      <c r="R41" s="2">
        <f t="shared" si="3"/>
        <v>0</v>
      </c>
      <c r="S41" s="2">
        <f t="shared" si="4"/>
        <v>100000</v>
      </c>
      <c r="T41" s="13">
        <f t="shared" si="5"/>
        <v>4.0000000000000001E-3</v>
      </c>
    </row>
    <row r="42" spans="1:20">
      <c r="A42" s="5" t="s">
        <v>37</v>
      </c>
      <c r="B42" s="14">
        <v>10019</v>
      </c>
      <c r="C42" s="31">
        <v>1.7397915098035402E-3</v>
      </c>
      <c r="D42" s="31">
        <v>1.4204796657480137E-3</v>
      </c>
      <c r="E42" s="31">
        <v>0.24729367365180258</v>
      </c>
      <c r="F42" s="9">
        <v>0</v>
      </c>
      <c r="G42" s="9" t="s">
        <v>1049</v>
      </c>
      <c r="H42" s="9" t="s">
        <v>1048</v>
      </c>
      <c r="I42" s="14">
        <v>332</v>
      </c>
      <c r="J42" s="33">
        <v>2.4242424242424242E-3</v>
      </c>
      <c r="K42" s="34">
        <f t="shared" si="0"/>
        <v>45901.357045435499</v>
      </c>
      <c r="L42" s="35">
        <v>1.9604041192277815E-3</v>
      </c>
      <c r="M42" s="35">
        <v>1.4189039711311362E-3</v>
      </c>
      <c r="N42" s="2">
        <f t="shared" si="1"/>
        <v>0</v>
      </c>
      <c r="O42" s="2"/>
      <c r="P42" s="2">
        <f t="shared" si="2"/>
        <v>75000</v>
      </c>
      <c r="Q42" s="2">
        <f t="shared" si="6"/>
        <v>0</v>
      </c>
      <c r="R42" s="2">
        <f t="shared" si="3"/>
        <v>0</v>
      </c>
      <c r="S42" s="2">
        <f t="shared" si="4"/>
        <v>120901.35704543549</v>
      </c>
      <c r="T42" s="13">
        <f t="shared" si="5"/>
        <v>4.8360542818174194E-3</v>
      </c>
    </row>
    <row r="43" spans="1:20">
      <c r="A43" s="5" t="s">
        <v>64</v>
      </c>
      <c r="B43" s="14">
        <v>3887</v>
      </c>
      <c r="C43" s="31">
        <v>6.7497450829487587E-4</v>
      </c>
      <c r="D43" s="31">
        <v>1.409070190521122E-3</v>
      </c>
      <c r="E43" s="31">
        <v>0.66992134526715486</v>
      </c>
      <c r="F43" s="9">
        <v>0</v>
      </c>
      <c r="G43" s="9" t="s">
        <v>1047</v>
      </c>
      <c r="H43" s="9" t="s">
        <v>1047</v>
      </c>
      <c r="I43" s="14">
        <v>40</v>
      </c>
      <c r="J43" s="33">
        <v>2.9207740051113545E-4</v>
      </c>
      <c r="K43" s="34">
        <f t="shared" si="0"/>
        <v>5530.2839813777709</v>
      </c>
      <c r="L43" s="35">
        <v>3.3902619780334817E-4</v>
      </c>
      <c r="M43" s="35">
        <v>2.260437272549176E-4</v>
      </c>
      <c r="N43" s="2">
        <f t="shared" si="1"/>
        <v>94469.716018622232</v>
      </c>
      <c r="O43" s="2"/>
      <c r="P43" s="2">
        <f t="shared" si="2"/>
        <v>0</v>
      </c>
      <c r="Q43" s="2">
        <f t="shared" si="6"/>
        <v>0</v>
      </c>
      <c r="R43" s="37">
        <f>SUM(R38:R42)</f>
        <v>0</v>
      </c>
      <c r="S43" s="2">
        <f t="shared" si="4"/>
        <v>100000</v>
      </c>
      <c r="T43" s="13">
        <f t="shared" si="5"/>
        <v>4.0000000000000001E-3</v>
      </c>
    </row>
    <row r="44" spans="1:20">
      <c r="A44" s="5" t="s">
        <v>36</v>
      </c>
      <c r="B44" s="14">
        <v>13283</v>
      </c>
      <c r="C44" s="31">
        <v>2.3065825556163712E-3</v>
      </c>
      <c r="D44" s="31">
        <v>1.40507687419171E-3</v>
      </c>
      <c r="E44" s="31">
        <v>0.18859111791730473</v>
      </c>
      <c r="F44" s="9">
        <v>0</v>
      </c>
      <c r="G44" s="9" t="s">
        <v>1047</v>
      </c>
      <c r="H44" s="9" t="s">
        <v>1047</v>
      </c>
      <c r="I44" s="14">
        <v>335</v>
      </c>
      <c r="J44" s="33">
        <v>2.4461482292807593E-3</v>
      </c>
      <c r="K44" s="34">
        <f t="shared" si="0"/>
        <v>46316.128344038829</v>
      </c>
      <c r="L44" s="35">
        <v>1.9532667255898165E-3</v>
      </c>
      <c r="M44" s="35">
        <v>1.5497467666224158E-3</v>
      </c>
      <c r="N44" s="2">
        <f t="shared" si="1"/>
        <v>53683.871655961171</v>
      </c>
      <c r="O44" s="2"/>
      <c r="P44" s="2">
        <f t="shared" si="2"/>
        <v>0</v>
      </c>
      <c r="Q44" s="2">
        <f t="shared" si="6"/>
        <v>0</v>
      </c>
      <c r="R44" s="2">
        <f t="shared" ref="R44:R70" si="7">$R$3*D44</f>
        <v>0</v>
      </c>
      <c r="S44" s="2">
        <f t="shared" si="4"/>
        <v>100000</v>
      </c>
      <c r="T44" s="13">
        <f t="shared" si="5"/>
        <v>4.0000000000000001E-3</v>
      </c>
    </row>
    <row r="45" spans="1:20">
      <c r="A45" s="5" t="s">
        <v>48</v>
      </c>
      <c r="B45" s="14">
        <v>6897</v>
      </c>
      <c r="C45" s="31">
        <v>1.1976586528710466E-3</v>
      </c>
      <c r="D45" s="31">
        <v>1.3674256059429675E-3</v>
      </c>
      <c r="E45" s="31">
        <v>0.36411970226340573</v>
      </c>
      <c r="F45" s="9">
        <v>0</v>
      </c>
      <c r="G45" s="9" t="s">
        <v>1048</v>
      </c>
      <c r="H45" s="9" t="s">
        <v>1049</v>
      </c>
      <c r="I45" s="14">
        <v>124</v>
      </c>
      <c r="J45" s="33">
        <v>9.0543994158451995E-4</v>
      </c>
      <c r="K45" s="34">
        <f t="shared" si="0"/>
        <v>17143.880342271092</v>
      </c>
      <c r="L45" s="35">
        <v>6.7091500196873107E-4</v>
      </c>
      <c r="M45" s="35">
        <v>4.5772960282193287E-4</v>
      </c>
      <c r="N45" s="2">
        <f t="shared" si="1"/>
        <v>7856.1196577289084</v>
      </c>
      <c r="O45" s="2"/>
      <c r="P45" s="2">
        <f t="shared" si="2"/>
        <v>75000</v>
      </c>
      <c r="Q45" s="2">
        <f t="shared" si="6"/>
        <v>0</v>
      </c>
      <c r="R45" s="2">
        <f t="shared" si="7"/>
        <v>0</v>
      </c>
      <c r="S45" s="2">
        <f t="shared" si="4"/>
        <v>100000</v>
      </c>
      <c r="T45" s="13">
        <f t="shared" si="5"/>
        <v>4.0000000000000001E-3</v>
      </c>
    </row>
    <row r="46" spans="1:20">
      <c r="A46" s="5" t="s">
        <v>63</v>
      </c>
      <c r="B46" s="14">
        <v>5577</v>
      </c>
      <c r="C46" s="31">
        <v>9.6844168581438706E-4</v>
      </c>
      <c r="D46" s="31">
        <v>1.2133976903799298E-3</v>
      </c>
      <c r="E46" s="31">
        <v>0.36615596488207952</v>
      </c>
      <c r="F46" s="9">
        <v>0</v>
      </c>
      <c r="G46" s="9" t="s">
        <v>1047</v>
      </c>
      <c r="H46" s="9" t="s">
        <v>1047</v>
      </c>
      <c r="I46" s="14">
        <v>47</v>
      </c>
      <c r="J46" s="33">
        <v>3.4319094560058416E-4</v>
      </c>
      <c r="K46" s="34">
        <f t="shared" si="0"/>
        <v>6498.0836781188809</v>
      </c>
      <c r="L46" s="35">
        <v>2.831166143059539E-4</v>
      </c>
      <c r="M46" s="35">
        <v>1.7991572446918256E-4</v>
      </c>
      <c r="N46" s="2">
        <f t="shared" si="1"/>
        <v>93501.916321881115</v>
      </c>
      <c r="O46" s="2"/>
      <c r="P46" s="2">
        <f t="shared" si="2"/>
        <v>0</v>
      </c>
      <c r="Q46" s="2">
        <f t="shared" si="6"/>
        <v>0</v>
      </c>
      <c r="R46" s="2">
        <f t="shared" si="7"/>
        <v>0</v>
      </c>
      <c r="S46" s="2">
        <f t="shared" si="4"/>
        <v>100000</v>
      </c>
      <c r="T46" s="13">
        <f t="shared" si="5"/>
        <v>4.0000000000000001E-3</v>
      </c>
    </row>
    <row r="47" spans="1:20">
      <c r="A47" s="5" t="s">
        <v>22</v>
      </c>
      <c r="B47" s="14">
        <v>17462</v>
      </c>
      <c r="C47" s="31">
        <v>3.0322626354116599E-3</v>
      </c>
      <c r="D47" s="31">
        <v>1.2088339002891732E-3</v>
      </c>
      <c r="E47" s="31">
        <v>0.12813690512184797</v>
      </c>
      <c r="F47" s="9">
        <v>0</v>
      </c>
      <c r="G47" s="9" t="s">
        <v>1049</v>
      </c>
      <c r="H47" s="9" t="s">
        <v>1048</v>
      </c>
      <c r="I47" s="14">
        <v>1085</v>
      </c>
      <c r="J47" s="33">
        <v>7.9225994888645485E-3</v>
      </c>
      <c r="K47" s="34">
        <f t="shared" si="0"/>
        <v>150008.95299487203</v>
      </c>
      <c r="L47" s="35">
        <v>5.5445652910926513E-3</v>
      </c>
      <c r="M47" s="35">
        <v>3.9743567937162872E-3</v>
      </c>
      <c r="N47" s="2">
        <f t="shared" si="1"/>
        <v>0</v>
      </c>
      <c r="P47" s="2">
        <f t="shared" si="2"/>
        <v>75000</v>
      </c>
      <c r="Q47" s="2">
        <f t="shared" si="6"/>
        <v>0</v>
      </c>
      <c r="R47" s="2">
        <f t="shared" si="7"/>
        <v>0</v>
      </c>
      <c r="S47" s="2">
        <f t="shared" si="4"/>
        <v>225008.95299487203</v>
      </c>
      <c r="T47" s="13">
        <f t="shared" si="5"/>
        <v>9.0003581197948806E-3</v>
      </c>
    </row>
    <row r="48" spans="1:20">
      <c r="A48" s="5" t="s">
        <v>65</v>
      </c>
      <c r="B48" s="14">
        <v>6061</v>
      </c>
      <c r="C48" s="31">
        <v>1.0524879070684956E-3</v>
      </c>
      <c r="D48" s="31">
        <v>1.2054110577211057E-3</v>
      </c>
      <c r="E48" s="31">
        <v>0.37531083481349914</v>
      </c>
      <c r="F48" s="9">
        <v>0</v>
      </c>
      <c r="G48" s="9" t="s">
        <v>1047</v>
      </c>
      <c r="H48" s="9" t="s">
        <v>1047</v>
      </c>
      <c r="I48" s="14">
        <v>29</v>
      </c>
      <c r="J48" s="33">
        <v>2.1175611537057321E-4</v>
      </c>
      <c r="K48" s="34">
        <f t="shared" si="0"/>
        <v>4009.455886498884</v>
      </c>
      <c r="L48" s="35">
        <v>2.7241052384900606E-4</v>
      </c>
      <c r="M48" s="35">
        <v>1.8839270827467563E-4</v>
      </c>
      <c r="N48" s="2">
        <f t="shared" si="1"/>
        <v>95990.544113501121</v>
      </c>
      <c r="O48" s="2"/>
      <c r="P48" s="2">
        <f t="shared" si="2"/>
        <v>0</v>
      </c>
      <c r="Q48" s="2">
        <f t="shared" si="6"/>
        <v>0</v>
      </c>
      <c r="R48" s="2">
        <f t="shared" si="7"/>
        <v>0</v>
      </c>
      <c r="S48" s="2">
        <f t="shared" si="4"/>
        <v>100000</v>
      </c>
      <c r="T48" s="13">
        <f t="shared" si="5"/>
        <v>4.0000000000000001E-3</v>
      </c>
    </row>
    <row r="49" spans="1:20">
      <c r="A49" s="5" t="s">
        <v>34</v>
      </c>
      <c r="B49" s="14">
        <v>18845</v>
      </c>
      <c r="C49" s="31">
        <v>3.272419503168751E-3</v>
      </c>
      <c r="D49" s="31">
        <v>1.0753430401345405E-3</v>
      </c>
      <c r="E49" s="31">
        <v>0.10838316467341307</v>
      </c>
      <c r="F49" s="9">
        <v>0</v>
      </c>
      <c r="G49" s="9" t="s">
        <v>1047</v>
      </c>
      <c r="H49" s="9" t="s">
        <v>1047</v>
      </c>
      <c r="I49" s="14">
        <v>448</v>
      </c>
      <c r="J49" s="33">
        <v>3.2712668857247172E-3</v>
      </c>
      <c r="K49" s="34">
        <f t="shared" si="0"/>
        <v>61939.180591431039</v>
      </c>
      <c r="L49" s="35">
        <v>1.5880700844472624E-3</v>
      </c>
      <c r="M49" s="35">
        <v>1.2528596747073059E-3</v>
      </c>
      <c r="N49" s="2">
        <f t="shared" si="1"/>
        <v>38060.819408568961</v>
      </c>
      <c r="O49" s="2"/>
      <c r="P49" s="2">
        <f t="shared" si="2"/>
        <v>0</v>
      </c>
      <c r="Q49" s="2">
        <f t="shared" si="6"/>
        <v>0</v>
      </c>
      <c r="R49" s="2">
        <f t="shared" si="7"/>
        <v>0</v>
      </c>
      <c r="S49" s="2">
        <f t="shared" si="4"/>
        <v>100000</v>
      </c>
      <c r="T49" s="13">
        <f t="shared" si="5"/>
        <v>4.0000000000000001E-3</v>
      </c>
    </row>
    <row r="50" spans="1:20">
      <c r="A50" s="5" t="s">
        <v>51</v>
      </c>
      <c r="B50" s="14">
        <v>5701</v>
      </c>
      <c r="C50" s="31">
        <v>9.8997418878031562E-4</v>
      </c>
      <c r="D50" s="31">
        <v>1.0724906713278177E-3</v>
      </c>
      <c r="E50" s="31">
        <v>0.33886085075702954</v>
      </c>
      <c r="F50" s="9">
        <v>0</v>
      </c>
      <c r="G50" s="9" t="s">
        <v>1048</v>
      </c>
      <c r="H50" s="9" t="s">
        <v>1048</v>
      </c>
      <c r="I50" s="14">
        <v>115</v>
      </c>
      <c r="J50" s="33">
        <v>8.3972252646951446E-4</v>
      </c>
      <c r="K50" s="34">
        <f t="shared" si="0"/>
        <v>15899.566446461093</v>
      </c>
      <c r="L50" s="35">
        <v>8.8622637671401539E-4</v>
      </c>
      <c r="M50" s="35">
        <v>6.9070904409952662E-4</v>
      </c>
      <c r="N50" s="2">
        <f t="shared" si="1"/>
        <v>0</v>
      </c>
      <c r="O50" s="2"/>
      <c r="P50" s="2">
        <f t="shared" si="2"/>
        <v>150000</v>
      </c>
      <c r="Q50" s="2">
        <f t="shared" si="6"/>
        <v>0</v>
      </c>
      <c r="R50" s="2">
        <f t="shared" si="7"/>
        <v>0</v>
      </c>
      <c r="S50" s="2">
        <f t="shared" si="4"/>
        <v>165899.5664464611</v>
      </c>
      <c r="T50" s="13">
        <f t="shared" si="5"/>
        <v>6.6359826578584443E-3</v>
      </c>
    </row>
    <row r="51" spans="1:20">
      <c r="A51" s="5" t="s">
        <v>24</v>
      </c>
      <c r="B51" s="14">
        <v>15734</v>
      </c>
      <c r="C51" s="31">
        <v>2.7321967876283962E-3</v>
      </c>
      <c r="D51" s="31">
        <v>1.0656449861916827E-3</v>
      </c>
      <c r="E51" s="31">
        <v>0.12398778707022434</v>
      </c>
      <c r="F51" s="9">
        <v>0</v>
      </c>
      <c r="G51" s="9" t="s">
        <v>1049</v>
      </c>
      <c r="H51" s="9" t="s">
        <v>1048</v>
      </c>
      <c r="I51" s="14">
        <v>771</v>
      </c>
      <c r="J51" s="33">
        <v>5.6297918948521354E-3</v>
      </c>
      <c r="K51" s="34">
        <f t="shared" si="0"/>
        <v>106596.22374105653</v>
      </c>
      <c r="L51" s="35">
        <v>4.4691979829725578E-3</v>
      </c>
      <c r="M51" s="35">
        <v>3.3083080661418314E-3</v>
      </c>
      <c r="N51" s="2">
        <f t="shared" si="1"/>
        <v>0</v>
      </c>
      <c r="P51" s="2">
        <f t="shared" si="2"/>
        <v>75000</v>
      </c>
      <c r="Q51" s="2">
        <f t="shared" si="6"/>
        <v>0</v>
      </c>
      <c r="R51" s="2">
        <f t="shared" si="7"/>
        <v>0</v>
      </c>
      <c r="S51" s="2">
        <f t="shared" si="4"/>
        <v>181596.22374105651</v>
      </c>
      <c r="T51" s="13">
        <f t="shared" si="5"/>
        <v>7.2638489496422605E-3</v>
      </c>
    </row>
    <row r="52" spans="1:20">
      <c r="A52" s="5" t="s">
        <v>44</v>
      </c>
      <c r="B52" s="14">
        <v>7097</v>
      </c>
      <c r="C52" s="31">
        <v>1.23238849636448E-3</v>
      </c>
      <c r="D52" s="31">
        <v>1.017154716477393E-3</v>
      </c>
      <c r="E52" s="31">
        <v>0.2335297969875573</v>
      </c>
      <c r="F52" s="9">
        <v>0</v>
      </c>
      <c r="G52" s="9" t="s">
        <v>1049</v>
      </c>
      <c r="H52" s="9" t="s">
        <v>1048</v>
      </c>
      <c r="I52" s="14">
        <v>227</v>
      </c>
      <c r="J52" s="33">
        <v>1.6575392479006937E-3</v>
      </c>
      <c r="K52" s="34">
        <f t="shared" si="0"/>
        <v>31384.361594318849</v>
      </c>
      <c r="L52" s="35">
        <v>1.5214544104929202E-3</v>
      </c>
      <c r="M52" s="35">
        <v>1.1087234273392307E-3</v>
      </c>
      <c r="N52" s="2">
        <f t="shared" si="1"/>
        <v>0</v>
      </c>
      <c r="O52" s="2"/>
      <c r="P52" s="2">
        <f t="shared" si="2"/>
        <v>75000</v>
      </c>
      <c r="Q52" s="2">
        <f t="shared" si="6"/>
        <v>0</v>
      </c>
      <c r="R52" s="2">
        <f t="shared" si="7"/>
        <v>0</v>
      </c>
      <c r="S52" s="2">
        <f t="shared" si="4"/>
        <v>106384.36159431885</v>
      </c>
      <c r="T52" s="13">
        <f t="shared" si="5"/>
        <v>4.2553744637727538E-3</v>
      </c>
    </row>
    <row r="53" spans="1:20">
      <c r="A53" s="5" t="s">
        <v>30</v>
      </c>
      <c r="B53" s="14">
        <v>8179</v>
      </c>
      <c r="C53" s="31">
        <v>1.4202769496639541E-3</v>
      </c>
      <c r="D53" s="31">
        <v>6.1782308353618425E-4</v>
      </c>
      <c r="E53" s="31">
        <v>0.13591867469879518</v>
      </c>
      <c r="F53" s="9">
        <v>0</v>
      </c>
      <c r="G53" s="9" t="s">
        <v>1049</v>
      </c>
      <c r="H53" s="9" t="s">
        <v>1048</v>
      </c>
      <c r="I53" s="14">
        <v>572</v>
      </c>
      <c r="J53" s="33">
        <v>4.1767068273092373E-3</v>
      </c>
      <c r="K53" s="34">
        <f t="shared" si="0"/>
        <v>79083.060933702131</v>
      </c>
      <c r="L53" s="35">
        <v>3.5877298686838527E-3</v>
      </c>
      <c r="M53" s="35">
        <v>3.148979302343132E-3</v>
      </c>
      <c r="N53" s="2">
        <f t="shared" si="1"/>
        <v>0</v>
      </c>
      <c r="O53" s="2"/>
      <c r="P53" s="2">
        <f t="shared" si="2"/>
        <v>75000</v>
      </c>
      <c r="Q53" s="2">
        <f t="shared" si="6"/>
        <v>0</v>
      </c>
      <c r="R53" s="2">
        <f t="shared" si="7"/>
        <v>0</v>
      </c>
      <c r="S53" s="2">
        <f t="shared" si="4"/>
        <v>154083.06093370213</v>
      </c>
      <c r="T53" s="13">
        <f t="shared" si="5"/>
        <v>6.1633224373480854E-3</v>
      </c>
    </row>
    <row r="54" spans="1:20">
      <c r="A54" s="5" t="s">
        <v>49</v>
      </c>
      <c r="B54" s="14">
        <v>4265</v>
      </c>
      <c r="C54" s="31">
        <v>7.4061391249746473E-4</v>
      </c>
      <c r="D54" s="31">
        <v>5.9956792317315756E-4</v>
      </c>
      <c r="E54" s="31">
        <v>0.24339972209356184</v>
      </c>
      <c r="F54" s="9">
        <v>0</v>
      </c>
      <c r="G54" s="9" t="s">
        <v>1049</v>
      </c>
      <c r="H54" s="9" t="s">
        <v>1048</v>
      </c>
      <c r="I54" s="14">
        <v>117</v>
      </c>
      <c r="J54" s="33">
        <v>8.5432639649507124E-4</v>
      </c>
      <c r="K54" s="34">
        <f t="shared" si="0"/>
        <v>16176.080645529981</v>
      </c>
      <c r="L54" s="35">
        <v>8.0057765305843265E-4</v>
      </c>
      <c r="M54" s="35">
        <v>6.5671854085347489E-4</v>
      </c>
      <c r="N54" s="2">
        <f t="shared" si="1"/>
        <v>8823.9193544700247</v>
      </c>
      <c r="O54" s="2"/>
      <c r="P54" s="2">
        <f t="shared" si="2"/>
        <v>75000</v>
      </c>
      <c r="Q54" s="2">
        <f t="shared" si="6"/>
        <v>0</v>
      </c>
      <c r="R54" s="2">
        <f t="shared" si="7"/>
        <v>0</v>
      </c>
      <c r="S54" s="2">
        <f t="shared" si="4"/>
        <v>100000</v>
      </c>
      <c r="T54" s="13">
        <f t="shared" si="5"/>
        <v>4.0000000000000001E-3</v>
      </c>
    </row>
    <row r="55" spans="1:20">
      <c r="A55" s="5" t="s">
        <v>38</v>
      </c>
      <c r="B55" s="14">
        <v>9700</v>
      </c>
      <c r="C55" s="31">
        <v>1.6843974094315141E-3</v>
      </c>
      <c r="D55" s="31">
        <v>5.7731944648071879E-4</v>
      </c>
      <c r="E55" s="31">
        <v>0.10790062906493229</v>
      </c>
      <c r="F55" s="9">
        <v>0</v>
      </c>
      <c r="G55" s="9" t="s">
        <v>1047</v>
      </c>
      <c r="H55" s="9" t="s">
        <v>1047</v>
      </c>
      <c r="I55" s="14">
        <v>328</v>
      </c>
      <c r="J55" s="33">
        <v>2.3950346841913107E-3</v>
      </c>
      <c r="K55" s="34">
        <f t="shared" si="0"/>
        <v>45348.32864729772</v>
      </c>
      <c r="L55" s="35">
        <v>1.4584074333575609E-3</v>
      </c>
      <c r="M55" s="35">
        <v>1.1167325256749398E-3</v>
      </c>
      <c r="N55" s="2">
        <f t="shared" si="1"/>
        <v>54651.67135270228</v>
      </c>
      <c r="O55" s="2"/>
      <c r="P55" s="2">
        <f t="shared" si="2"/>
        <v>0</v>
      </c>
      <c r="Q55" s="2">
        <f t="shared" si="6"/>
        <v>0</v>
      </c>
      <c r="R55" s="2">
        <f t="shared" si="7"/>
        <v>0</v>
      </c>
      <c r="S55" s="2">
        <f t="shared" si="4"/>
        <v>100000</v>
      </c>
      <c r="T55" s="13">
        <f t="shared" si="5"/>
        <v>4.0000000000000001E-3</v>
      </c>
    </row>
    <row r="56" spans="1:20">
      <c r="A56" s="5" t="s">
        <v>46</v>
      </c>
      <c r="B56" s="14">
        <v>6324</v>
      </c>
      <c r="C56" s="31">
        <v>1.0981576512623604E-3</v>
      </c>
      <c r="D56" s="31">
        <v>5.6077570740172586E-4</v>
      </c>
      <c r="E56" s="31">
        <v>0.15204949729311679</v>
      </c>
      <c r="F56" s="9">
        <v>0</v>
      </c>
      <c r="G56" s="9" t="s">
        <v>1049</v>
      </c>
      <c r="H56" s="9" t="s">
        <v>1048</v>
      </c>
      <c r="I56" s="14">
        <v>176</v>
      </c>
      <c r="J56" s="33">
        <v>1.285140562248996E-3</v>
      </c>
      <c r="K56" s="34">
        <f t="shared" si="0"/>
        <v>24333.249518062192</v>
      </c>
      <c r="L56" s="35">
        <v>1.082504701758059E-3</v>
      </c>
      <c r="M56" s="35">
        <v>1.0314672794755322E-3</v>
      </c>
      <c r="N56" s="2">
        <f t="shared" si="1"/>
        <v>666.75048193780822</v>
      </c>
      <c r="O56" s="2"/>
      <c r="P56" s="2">
        <f t="shared" si="2"/>
        <v>75000</v>
      </c>
      <c r="Q56" s="2">
        <f t="shared" si="6"/>
        <v>0</v>
      </c>
      <c r="R56" s="2">
        <f t="shared" si="7"/>
        <v>0</v>
      </c>
      <c r="S56" s="2">
        <f t="shared" si="4"/>
        <v>100000</v>
      </c>
      <c r="T56" s="13">
        <f t="shared" si="5"/>
        <v>4.0000000000000001E-3</v>
      </c>
    </row>
    <row r="57" spans="1:20">
      <c r="A57" s="5" t="s">
        <v>54</v>
      </c>
      <c r="B57" s="14">
        <v>6243</v>
      </c>
      <c r="C57" s="31">
        <v>1.0840920646475198E-3</v>
      </c>
      <c r="D57" s="31">
        <v>4.5694948283701164E-4</v>
      </c>
      <c r="E57" s="31">
        <v>0.13521269412559081</v>
      </c>
      <c r="F57" s="9">
        <v>0</v>
      </c>
      <c r="G57" s="9" t="s">
        <v>1047</v>
      </c>
      <c r="H57" s="9" t="s">
        <v>1047</v>
      </c>
      <c r="I57" s="14">
        <v>98</v>
      </c>
      <c r="J57" s="33">
        <v>7.1558963125228187E-4</v>
      </c>
      <c r="K57" s="34">
        <f t="shared" si="0"/>
        <v>13549.19575437554</v>
      </c>
      <c r="L57" s="35">
        <v>5.6742279421823528E-4</v>
      </c>
      <c r="M57" s="35">
        <v>5.5645343694629538E-4</v>
      </c>
      <c r="N57" s="2">
        <f t="shared" si="1"/>
        <v>86450.804245624458</v>
      </c>
      <c r="O57" s="2"/>
      <c r="P57" s="2">
        <f t="shared" si="2"/>
        <v>0</v>
      </c>
      <c r="Q57" s="2">
        <f t="shared" si="6"/>
        <v>0</v>
      </c>
      <c r="R57" s="2">
        <f t="shared" si="7"/>
        <v>0</v>
      </c>
      <c r="S57" s="2">
        <f t="shared" si="4"/>
        <v>100000</v>
      </c>
      <c r="T57" s="13">
        <f t="shared" si="5"/>
        <v>4.0000000000000001E-3</v>
      </c>
    </row>
    <row r="58" spans="1:20">
      <c r="A58" s="5" t="s">
        <v>47</v>
      </c>
      <c r="B58" s="14">
        <v>5068</v>
      </c>
      <c r="C58" s="31">
        <v>8.8005423412359932E-4</v>
      </c>
      <c r="D58" s="31">
        <v>3.9590879037314117E-4</v>
      </c>
      <c r="E58" s="31">
        <v>0.14956896551724139</v>
      </c>
      <c r="F58" s="9">
        <v>0</v>
      </c>
      <c r="G58" s="9" t="s">
        <v>1047</v>
      </c>
      <c r="H58" s="9" t="s">
        <v>1047</v>
      </c>
      <c r="I58" s="14">
        <v>136</v>
      </c>
      <c r="J58" s="33">
        <v>9.9306316173786049E-4</v>
      </c>
      <c r="K58" s="34">
        <f t="shared" si="0"/>
        <v>18802.96553668442</v>
      </c>
      <c r="L58" s="35">
        <v>5.9002454073845854E-4</v>
      </c>
      <c r="M58" s="35">
        <v>4.2910602114104715E-4</v>
      </c>
      <c r="N58" s="2">
        <f t="shared" si="1"/>
        <v>81197.034463315576</v>
      </c>
      <c r="O58" s="2"/>
      <c r="P58" s="2">
        <f t="shared" si="2"/>
        <v>0</v>
      </c>
      <c r="Q58" s="2">
        <f t="shared" si="6"/>
        <v>0</v>
      </c>
      <c r="R58" s="2">
        <f t="shared" si="7"/>
        <v>0</v>
      </c>
      <c r="S58" s="2">
        <f t="shared" si="4"/>
        <v>100000</v>
      </c>
      <c r="T58" s="13">
        <f t="shared" si="5"/>
        <v>4.0000000000000001E-3</v>
      </c>
    </row>
    <row r="59" spans="1:20">
      <c r="A59" s="5" t="s">
        <v>52</v>
      </c>
      <c r="B59" s="14">
        <v>4908</v>
      </c>
      <c r="C59" s="31">
        <v>8.5227035932885272E-4</v>
      </c>
      <c r="D59" s="31">
        <v>3.485594681815407E-4</v>
      </c>
      <c r="E59" s="31">
        <v>0.12623966942148759</v>
      </c>
      <c r="F59" s="9">
        <v>0</v>
      </c>
      <c r="G59" s="9" t="s">
        <v>1049</v>
      </c>
      <c r="H59" s="9" t="s">
        <v>1048</v>
      </c>
      <c r="I59" s="14">
        <v>102</v>
      </c>
      <c r="J59" s="33">
        <v>7.4479737130339542E-4</v>
      </c>
      <c r="K59" s="34">
        <f t="shared" si="0"/>
        <v>14102.224152513316</v>
      </c>
      <c r="L59" s="35">
        <v>5.0199668587022075E-4</v>
      </c>
      <c r="M59" s="35">
        <v>3.9951914584590088E-4</v>
      </c>
      <c r="N59" s="2">
        <f t="shared" si="1"/>
        <v>10897.775847486686</v>
      </c>
      <c r="O59" s="2"/>
      <c r="P59" s="2">
        <f t="shared" si="2"/>
        <v>75000</v>
      </c>
      <c r="Q59" s="2">
        <f t="shared" si="6"/>
        <v>0</v>
      </c>
      <c r="R59" s="2">
        <f t="shared" si="7"/>
        <v>0</v>
      </c>
      <c r="S59" s="2">
        <f t="shared" si="4"/>
        <v>100000</v>
      </c>
      <c r="T59" s="13">
        <f t="shared" si="5"/>
        <v>4.0000000000000001E-3</v>
      </c>
    </row>
    <row r="60" spans="1:20">
      <c r="A60" s="5" t="s">
        <v>57</v>
      </c>
      <c r="B60" s="14">
        <v>3581</v>
      </c>
      <c r="C60" s="31">
        <v>6.2183784774992286E-4</v>
      </c>
      <c r="D60" s="31">
        <v>2.9949872470590649E-4</v>
      </c>
      <c r="E60" s="31">
        <v>0.14734774066797643</v>
      </c>
      <c r="F60" s="9">
        <v>0</v>
      </c>
      <c r="G60" s="9" t="s">
        <v>1047</v>
      </c>
      <c r="H60" s="9" t="s">
        <v>1047</v>
      </c>
      <c r="I60" s="14">
        <v>66</v>
      </c>
      <c r="J60" s="33">
        <v>4.8192771084337347E-4</v>
      </c>
      <c r="K60" s="34">
        <f t="shared" si="0"/>
        <v>9124.9685692733219</v>
      </c>
      <c r="L60" s="35">
        <v>2.7954791748697127E-4</v>
      </c>
      <c r="M60" s="35">
        <v>1.6298927953288956E-4</v>
      </c>
      <c r="N60" s="2">
        <f t="shared" si="1"/>
        <v>90875.031430726682</v>
      </c>
      <c r="O60" s="2"/>
      <c r="P60" s="2">
        <f t="shared" si="2"/>
        <v>0</v>
      </c>
      <c r="Q60" s="2">
        <f t="shared" si="6"/>
        <v>0</v>
      </c>
      <c r="R60" s="2">
        <f t="shared" si="7"/>
        <v>0</v>
      </c>
      <c r="S60" s="2">
        <f t="shared" si="4"/>
        <v>100000</v>
      </c>
      <c r="T60" s="13">
        <f t="shared" si="5"/>
        <v>4.0000000000000001E-3</v>
      </c>
    </row>
    <row r="61" spans="1:20">
      <c r="A61" s="5" t="s">
        <v>61</v>
      </c>
      <c r="B61" s="14">
        <v>1831</v>
      </c>
      <c r="C61" s="31">
        <v>3.179517171823817E-4</v>
      </c>
      <c r="D61" s="31">
        <v>2.6241793021850859E-4</v>
      </c>
      <c r="E61" s="31">
        <v>0.22560078469838157</v>
      </c>
      <c r="F61" s="9">
        <v>0</v>
      </c>
      <c r="G61" s="9" t="s">
        <v>1048</v>
      </c>
      <c r="H61" s="9" t="s">
        <v>1048</v>
      </c>
      <c r="I61" s="14">
        <v>54</v>
      </c>
      <c r="J61" s="33">
        <v>3.9430449069003287E-4</v>
      </c>
      <c r="K61" s="34">
        <f t="shared" si="0"/>
        <v>7465.8833748599909</v>
      </c>
      <c r="L61" s="35">
        <v>3.3307836977171048E-4</v>
      </c>
      <c r="M61" s="35">
        <v>3.2135474971732835E-4</v>
      </c>
      <c r="N61" s="2">
        <f t="shared" si="1"/>
        <v>0</v>
      </c>
      <c r="O61" s="2"/>
      <c r="P61" s="2">
        <f t="shared" si="2"/>
        <v>150000</v>
      </c>
      <c r="Q61" s="2">
        <f t="shared" si="6"/>
        <v>0</v>
      </c>
      <c r="R61" s="2">
        <f t="shared" si="7"/>
        <v>0</v>
      </c>
      <c r="S61" s="2">
        <f t="shared" si="4"/>
        <v>157465.88337485999</v>
      </c>
      <c r="T61" s="13">
        <f t="shared" si="5"/>
        <v>6.2986353349943998E-3</v>
      </c>
    </row>
    <row r="62" spans="1:20">
      <c r="A62" s="5" t="s">
        <v>60</v>
      </c>
      <c r="B62" s="14">
        <v>2248</v>
      </c>
      <c r="C62" s="31">
        <v>3.9036344086619009E-4</v>
      </c>
      <c r="D62" s="31">
        <v>2.3731708471934687E-4</v>
      </c>
      <c r="E62" s="31">
        <v>0.17702127659574468</v>
      </c>
      <c r="F62" s="9">
        <v>0</v>
      </c>
      <c r="G62" s="9" t="s">
        <v>1048</v>
      </c>
      <c r="H62" s="9" t="s">
        <v>1048</v>
      </c>
      <c r="I62" s="14">
        <v>61</v>
      </c>
      <c r="J62" s="33">
        <v>4.4541803577948159E-4</v>
      </c>
      <c r="K62" s="34">
        <f t="shared" si="0"/>
        <v>8433.6830716011009</v>
      </c>
      <c r="L62" s="35">
        <v>3.1047662325148727E-4</v>
      </c>
      <c r="M62" s="35">
        <v>1.7768638781903666E-4</v>
      </c>
      <c r="N62" s="2">
        <f t="shared" si="1"/>
        <v>0</v>
      </c>
      <c r="O62" s="2"/>
      <c r="P62" s="2">
        <f t="shared" si="2"/>
        <v>150000</v>
      </c>
      <c r="Q62" s="2">
        <f t="shared" si="6"/>
        <v>0</v>
      </c>
      <c r="R62" s="2">
        <f t="shared" si="7"/>
        <v>0</v>
      </c>
      <c r="S62" s="2">
        <f t="shared" si="4"/>
        <v>158433.68307160109</v>
      </c>
      <c r="T62" s="13">
        <f t="shared" si="5"/>
        <v>6.3373473228640438E-3</v>
      </c>
    </row>
    <row r="63" spans="1:20">
      <c r="A63" s="38" t="s">
        <v>43</v>
      </c>
      <c r="B63" s="14">
        <v>4952</v>
      </c>
      <c r="C63" s="39">
        <v>8.5991092489740809E-4</v>
      </c>
      <c r="D63" s="39">
        <v>1.831220773916114E-4</v>
      </c>
      <c r="E63" s="39">
        <v>6.7979669631512071E-2</v>
      </c>
      <c r="F63" s="9">
        <v>0</v>
      </c>
      <c r="G63" s="40" t="s">
        <v>1047</v>
      </c>
      <c r="H63" s="40" t="s">
        <v>1047</v>
      </c>
      <c r="I63" s="41">
        <v>283</v>
      </c>
      <c r="J63" s="33">
        <v>2.0664476086162831E-3</v>
      </c>
      <c r="K63" s="34">
        <f t="shared" si="0"/>
        <v>39126.759168247729</v>
      </c>
      <c r="L63" s="42">
        <v>1.381085668946271E-3</v>
      </c>
      <c r="M63" s="42">
        <v>1.1657779319781498E-3</v>
      </c>
      <c r="N63" s="37">
        <f t="shared" si="1"/>
        <v>60873.240831752271</v>
      </c>
      <c r="O63" s="37"/>
      <c r="P63" s="37">
        <f t="shared" si="2"/>
        <v>0</v>
      </c>
      <c r="Q63" s="2">
        <f t="shared" si="6"/>
        <v>0</v>
      </c>
      <c r="R63" s="37">
        <f t="shared" si="7"/>
        <v>0</v>
      </c>
      <c r="S63" s="2">
        <f t="shared" si="4"/>
        <v>100000</v>
      </c>
      <c r="T63" s="13">
        <f t="shared" si="5"/>
        <v>4.0000000000000001E-3</v>
      </c>
    </row>
    <row r="64" spans="1:20">
      <c r="A64" s="5" t="s">
        <v>58</v>
      </c>
      <c r="B64" s="14">
        <v>1392</v>
      </c>
      <c r="C64" s="31">
        <v>2.4171971071429565E-4</v>
      </c>
      <c r="D64" s="31">
        <v>1.477527041882472E-4</v>
      </c>
      <c r="E64" s="31">
        <v>0.19984567901234568</v>
      </c>
      <c r="F64" s="9">
        <v>0</v>
      </c>
      <c r="G64" s="9" t="s">
        <v>1048</v>
      </c>
      <c r="H64" s="9" t="s">
        <v>1048</v>
      </c>
      <c r="I64" s="14">
        <v>62</v>
      </c>
      <c r="J64" s="33">
        <v>4.5271997079225998E-4</v>
      </c>
      <c r="K64" s="34">
        <f t="shared" si="0"/>
        <v>8571.9401711355458</v>
      </c>
      <c r="L64" s="35">
        <v>2.7478965506166111E-4</v>
      </c>
      <c r="M64" s="35">
        <v>2.2700702086917817E-4</v>
      </c>
      <c r="N64" s="2">
        <f t="shared" si="1"/>
        <v>0</v>
      </c>
      <c r="O64" s="2"/>
      <c r="P64" s="2">
        <f t="shared" si="2"/>
        <v>150000</v>
      </c>
      <c r="Q64" s="2">
        <f t="shared" si="6"/>
        <v>0</v>
      </c>
      <c r="R64" s="2">
        <f t="shared" si="7"/>
        <v>0</v>
      </c>
      <c r="S64" s="2">
        <f t="shared" si="4"/>
        <v>158571.94017113553</v>
      </c>
      <c r="T64" s="13">
        <f t="shared" si="5"/>
        <v>6.3428776068454214E-3</v>
      </c>
    </row>
    <row r="65" spans="1:20">
      <c r="A65" s="5" t="s">
        <v>66</v>
      </c>
      <c r="B65" s="14">
        <v>1406</v>
      </c>
      <c r="C65" s="31">
        <v>2.4415079975883598E-4</v>
      </c>
      <c r="D65" s="31">
        <v>1.0781954089412634E-4</v>
      </c>
      <c r="E65" s="31">
        <v>0.13043478260869565</v>
      </c>
      <c r="F65" s="9">
        <v>0</v>
      </c>
      <c r="G65" s="9" t="s">
        <v>1048</v>
      </c>
      <c r="H65" s="9" t="s">
        <v>1048</v>
      </c>
      <c r="I65" s="14">
        <v>29</v>
      </c>
      <c r="J65" s="33">
        <v>2.1175611537057321E-4</v>
      </c>
      <c r="K65" s="34">
        <f t="shared" si="0"/>
        <v>4009.455886498884</v>
      </c>
      <c r="L65" s="35">
        <v>2.5575660536042053E-4</v>
      </c>
      <c r="M65" s="35">
        <v>1.6315441558104851E-4</v>
      </c>
      <c r="N65" s="2">
        <f t="shared" si="1"/>
        <v>0</v>
      </c>
      <c r="O65" s="2"/>
      <c r="P65" s="2">
        <f t="shared" si="2"/>
        <v>150000</v>
      </c>
      <c r="Q65" s="2">
        <f t="shared" si="6"/>
        <v>0</v>
      </c>
      <c r="R65" s="2">
        <f t="shared" si="7"/>
        <v>0</v>
      </c>
      <c r="S65" s="2">
        <f t="shared" si="4"/>
        <v>154009.45588649888</v>
      </c>
      <c r="T65" s="13">
        <f t="shared" si="5"/>
        <v>6.1603782354599556E-3</v>
      </c>
    </row>
    <row r="66" spans="1:20">
      <c r="A66" s="5" t="s">
        <v>62</v>
      </c>
      <c r="B66" s="14">
        <v>2055</v>
      </c>
      <c r="C66" s="31">
        <v>3.5684914189502699E-4</v>
      </c>
      <c r="D66" s="31">
        <v>9.5269118144545496E-5</v>
      </c>
      <c r="E66" s="31">
        <v>9.0711569799022271E-2</v>
      </c>
      <c r="F66" s="9">
        <v>0</v>
      </c>
      <c r="G66" s="9" t="s">
        <v>1047</v>
      </c>
      <c r="H66" s="9" t="s">
        <v>1047</v>
      </c>
      <c r="I66" s="14">
        <v>53</v>
      </c>
      <c r="J66" s="33">
        <v>3.8700255567725449E-4</v>
      </c>
      <c r="K66" s="34">
        <f t="shared" si="0"/>
        <v>7327.6262753255469</v>
      </c>
      <c r="L66" s="35">
        <v>2.8787487673126406E-4</v>
      </c>
      <c r="M66" s="35">
        <v>2.5890580083854986E-4</v>
      </c>
      <c r="N66" s="2">
        <f t="shared" si="1"/>
        <v>92672.373724674457</v>
      </c>
      <c r="O66" s="2"/>
      <c r="P66" s="2">
        <f t="shared" si="2"/>
        <v>0</v>
      </c>
      <c r="Q66" s="2">
        <f t="shared" si="6"/>
        <v>0</v>
      </c>
      <c r="R66" s="2">
        <f t="shared" si="7"/>
        <v>0</v>
      </c>
      <c r="S66" s="2">
        <f t="shared" si="4"/>
        <v>100000</v>
      </c>
      <c r="T66" s="13">
        <f t="shared" si="5"/>
        <v>4.0000000000000001E-3</v>
      </c>
    </row>
    <row r="67" spans="1:20">
      <c r="A67" s="5" t="s">
        <v>59</v>
      </c>
      <c r="B67" s="14">
        <v>769</v>
      </c>
      <c r="C67" s="31">
        <v>1.3353624823225096E-4</v>
      </c>
      <c r="D67" s="31">
        <v>6.2181639986559631E-5</v>
      </c>
      <c r="E67" s="31">
        <v>0.1324422843256379</v>
      </c>
      <c r="F67" s="9">
        <v>0</v>
      </c>
      <c r="G67" s="9" t="s">
        <v>1048</v>
      </c>
      <c r="H67" s="9" t="s">
        <v>1048</v>
      </c>
      <c r="I67" s="14">
        <v>62</v>
      </c>
      <c r="J67" s="33">
        <v>4.5271997079225998E-4</v>
      </c>
      <c r="K67" s="34">
        <f t="shared" si="0"/>
        <v>8571.9401711355458</v>
      </c>
      <c r="L67" s="35">
        <v>2.3077572762754224E-4</v>
      </c>
      <c r="M67" s="35">
        <v>2.0259440841634586E-4</v>
      </c>
      <c r="N67" s="2">
        <f t="shared" si="1"/>
        <v>0</v>
      </c>
      <c r="O67" s="2"/>
      <c r="P67" s="2">
        <f t="shared" si="2"/>
        <v>150000</v>
      </c>
      <c r="Q67" s="2">
        <f t="shared" si="6"/>
        <v>0</v>
      </c>
      <c r="R67" s="2">
        <f t="shared" si="7"/>
        <v>0</v>
      </c>
      <c r="S67" s="2">
        <f t="shared" si="4"/>
        <v>158571.94017113553</v>
      </c>
      <c r="T67" s="13">
        <f t="shared" si="5"/>
        <v>6.3428776068454214E-3</v>
      </c>
    </row>
    <row r="68" spans="1:20">
      <c r="A68" s="5" t="s">
        <v>56</v>
      </c>
      <c r="B68" s="14">
        <v>820</v>
      </c>
      <c r="C68" s="31">
        <v>1.4239235832307645E-4</v>
      </c>
      <c r="D68" s="31">
        <v>4.9060743475634208E-5</v>
      </c>
      <c r="E68" s="31">
        <v>9.7949886104783598E-2</v>
      </c>
      <c r="F68" s="9">
        <v>0</v>
      </c>
      <c r="G68" s="9" t="s">
        <v>1049</v>
      </c>
      <c r="H68" s="9" t="s">
        <v>1048</v>
      </c>
      <c r="I68" s="14">
        <v>68</v>
      </c>
      <c r="J68" s="33">
        <v>4.9653158086893025E-4</v>
      </c>
      <c r="K68" s="34">
        <f t="shared" si="0"/>
        <v>9401.48276834221</v>
      </c>
      <c r="L68" s="35">
        <v>1.2966265108970158E-4</v>
      </c>
      <c r="M68" s="35">
        <v>1.2261351575802482E-4</v>
      </c>
      <c r="N68" s="2">
        <f t="shared" si="1"/>
        <v>15598.517231657795</v>
      </c>
      <c r="O68" s="2"/>
      <c r="P68" s="2">
        <f t="shared" si="2"/>
        <v>75000</v>
      </c>
      <c r="Q68" s="2">
        <f t="shared" si="6"/>
        <v>0</v>
      </c>
      <c r="R68" s="2">
        <f t="shared" si="7"/>
        <v>0</v>
      </c>
      <c r="S68" s="2">
        <f t="shared" si="4"/>
        <v>100000</v>
      </c>
      <c r="T68" s="13">
        <f t="shared" si="5"/>
        <v>4.0000000000000001E-3</v>
      </c>
    </row>
    <row r="69" spans="1:20">
      <c r="A69" s="5" t="s">
        <v>55</v>
      </c>
      <c r="B69" s="14">
        <v>728</v>
      </c>
      <c r="C69" s="31">
        <v>1.2641663031609713E-4</v>
      </c>
      <c r="D69" s="31">
        <v>3.1376056873952114E-5</v>
      </c>
      <c r="E69" s="31">
        <v>0.10110294117647059</v>
      </c>
      <c r="F69" s="9">
        <v>0</v>
      </c>
      <c r="G69" s="9" t="s">
        <v>1049</v>
      </c>
      <c r="H69" s="9" t="s">
        <v>1048</v>
      </c>
      <c r="I69" s="14">
        <v>72</v>
      </c>
      <c r="J69" s="33">
        <v>5.257393209200438E-4</v>
      </c>
      <c r="K69" s="34">
        <f t="shared" si="0"/>
        <v>9954.5111664799879</v>
      </c>
      <c r="L69" s="35">
        <v>2.6170443339205822E-4</v>
      </c>
      <c r="M69" s="35">
        <v>1.6937454006170255E-4</v>
      </c>
      <c r="N69" s="2">
        <f t="shared" si="1"/>
        <v>15045.488833520008</v>
      </c>
      <c r="O69" s="2"/>
      <c r="P69" s="2">
        <f t="shared" si="2"/>
        <v>75000</v>
      </c>
      <c r="Q69" s="2">
        <f t="shared" si="6"/>
        <v>0</v>
      </c>
      <c r="R69" s="2">
        <f t="shared" si="7"/>
        <v>0</v>
      </c>
      <c r="S69" s="2">
        <f t="shared" si="4"/>
        <v>100000</v>
      </c>
      <c r="T69" s="36">
        <f t="shared" si="5"/>
        <v>4.0000000000000001E-3</v>
      </c>
    </row>
    <row r="70" spans="1:20">
      <c r="A70" s="6" t="s">
        <v>67</v>
      </c>
      <c r="B70" s="14">
        <f>SUM(B6:B69)</f>
        <v>5758736</v>
      </c>
      <c r="C70" s="43">
        <f t="shared" ref="C70" si="8">B70/$B$70</f>
        <v>1</v>
      </c>
      <c r="D70" s="43">
        <f>SUM(D6:D69)</f>
        <v>0.99999999999999989</v>
      </c>
      <c r="E70" s="43"/>
      <c r="F70" s="9"/>
      <c r="G70" s="6"/>
      <c r="H70" s="6"/>
      <c r="I70" s="44">
        <v>136950</v>
      </c>
      <c r="J70" s="45">
        <v>1</v>
      </c>
      <c r="K70" s="7">
        <f t="shared" ref="K70" si="9">J70*$K$3</f>
        <v>18934309.781242143</v>
      </c>
      <c r="L70" s="43">
        <v>1</v>
      </c>
      <c r="M70" s="43">
        <v>1</v>
      </c>
      <c r="N70" s="7">
        <f>SUM(N5:N69)</f>
        <v>1160690.2187578578</v>
      </c>
      <c r="O70" s="7"/>
      <c r="P70" s="7">
        <f>SUM(P5:P69)</f>
        <v>2625000</v>
      </c>
      <c r="Q70" s="7">
        <f>SUM(Q5:Q69)</f>
        <v>2280000</v>
      </c>
      <c r="R70" s="7">
        <f t="shared" si="7"/>
        <v>0</v>
      </c>
      <c r="S70" s="2">
        <f t="shared" ref="S70" si="10">N70+K70+P70+R70+Q70</f>
        <v>25000000</v>
      </c>
      <c r="T70" s="46">
        <f t="shared" ref="T70" si="11">S70/$S$70</f>
        <v>1</v>
      </c>
    </row>
    <row r="71" spans="1:20">
      <c r="D71" s="47" t="s">
        <v>1042</v>
      </c>
      <c r="E71" s="31"/>
      <c r="F71" s="9"/>
      <c r="G71" s="9">
        <f>COUNTIF(G6:G70,"x")</f>
        <v>12</v>
      </c>
      <c r="H71" s="9">
        <f>COUNTIF(H6:H70,"x")</f>
        <v>23</v>
      </c>
      <c r="J71" s="48"/>
      <c r="K71" s="48"/>
      <c r="P71" t="s">
        <v>1043</v>
      </c>
      <c r="Q71" s="2"/>
      <c r="T71" s="49"/>
    </row>
    <row r="73" spans="1:20">
      <c r="F73" s="14"/>
      <c r="G73" s="14">
        <f>SUMIF(G5:G69,"x",$I$5:$I$69)</f>
        <v>1924</v>
      </c>
      <c r="H73" s="14">
        <f>SUMIF(H5:H69,"x",$I$5:$I$69)</f>
        <v>6663</v>
      </c>
    </row>
    <row r="74" spans="1:20">
      <c r="F74" s="13"/>
      <c r="G74" s="13">
        <f>G73/$I$70</f>
        <v>1.4048922964585615E-2</v>
      </c>
      <c r="H74" s="13">
        <f>H73/$I$70</f>
        <v>4.8652792990142385E-2</v>
      </c>
    </row>
    <row r="75" spans="1:20">
      <c r="G75" t="s">
        <v>1044</v>
      </c>
      <c r="H75" t="s">
        <v>1044</v>
      </c>
    </row>
  </sheetData>
  <autoFilter ref="A5:U69">
    <sortState ref="A6:U71">
      <sortCondition descending="1" ref="E5:E69"/>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Metro Area LI</vt:lpstr>
      <vt:lpstr>30 wo-MP LI</vt:lpstr>
      <vt:lpstr>25 wo-MP LI</vt:lpstr>
    </vt:vector>
  </TitlesOfParts>
  <Company>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Gould, Sean</dc:creator>
  <cp:lastModifiedBy>Eke, James</cp:lastModifiedBy>
  <dcterms:created xsi:type="dcterms:W3CDTF">2021-02-10T20:46:56Z</dcterms:created>
  <dcterms:modified xsi:type="dcterms:W3CDTF">2021-02-10T22:50:27Z</dcterms:modified>
</cp:coreProperties>
</file>