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0490" windowHeight="7410"/>
  </bookViews>
  <sheets>
    <sheet name="SB21-260 CSFR Cities Breakdown" sheetId="1" r:id="rId1"/>
  </sheets>
  <externalReferences>
    <externalReference r:id="rId2"/>
    <externalReference r:id="rId3"/>
    <externalReference r:id="rId4"/>
  </externalReferences>
  <definedNames>
    <definedName name="\P" localSheetId="0">#REF!</definedName>
    <definedName name="\P">#REF!</definedName>
    <definedName name="_2NDHALF" localSheetId="0">#REF!</definedName>
    <definedName name="_2NDHALF">#REF!</definedName>
    <definedName name="_Fill" localSheetId="0" hidden="1">'SB21-260 CSFR Cities Breakdown'!#REF!</definedName>
    <definedName name="_Fill" hidden="1">[2]HUTCOUNTY!#REF!</definedName>
    <definedName name="_xlnm._FilterDatabase" localSheetId="0" hidden="1">'SB21-260 CSFR Cities Breakdown'!$A$11:$F$11</definedName>
    <definedName name="ACCRUAL" localSheetId="0">#REF!</definedName>
    <definedName name="ACCRUAL">#REF!</definedName>
    <definedName name="APRCITY" localSheetId="0">'SB21-260 CSFR Cities Breakdown'!#REF!</definedName>
    <definedName name="APRCITY">#REF!</definedName>
    <definedName name="APRCNTY" localSheetId="0">[2]HUTCOUNTY!#REF!</definedName>
    <definedName name="APRCNTY">[2]HUTCOUNTY!#REF!</definedName>
    <definedName name="APRCOUNTY" localSheetId="0">[2]HUTCOUNTY!#REF!</definedName>
    <definedName name="APRCOUNTY">[2]HUTCOUNTY!#REF!</definedName>
    <definedName name="APRHUT" localSheetId="0">#REF!</definedName>
    <definedName name="APRHUT">#REF!</definedName>
    <definedName name="APRWARR" localSheetId="0">'SB21-260 CSFR Cities Breakdown'!#REF!</definedName>
    <definedName name="APRWARR">#REF!</definedName>
    <definedName name="AUGCITY" localSheetId="0">'SB21-260 CSFR Cities Breakdown'!#REF!</definedName>
    <definedName name="AUGCITY">#REF!</definedName>
    <definedName name="AUGCOUNTY" localSheetId="0">[2]HUTCOUNTY!#REF!</definedName>
    <definedName name="AUGCOUNTY">[2]HUTCOUNTY!#REF!</definedName>
    <definedName name="AUGHUT" localSheetId="0">#REF!</definedName>
    <definedName name="AUGHUT">#REF!</definedName>
    <definedName name="AUGWARR" localSheetId="0">'SB21-260 CSFR Cities Breakdown'!#REF!</definedName>
    <definedName name="AUGWARR">#REF!</definedName>
    <definedName name="blank" localSheetId="0">#REF!</definedName>
    <definedName name="blank">#REF!</definedName>
    <definedName name="CALC">[2]HUTCOUNTY!$A$4</definedName>
    <definedName name="CALCSHEET">[2]HUTCOUNTY!$A$2:$AM$78</definedName>
    <definedName name="CHART" localSheetId="0">#REF!</definedName>
    <definedName name="CHART">#REF!</definedName>
    <definedName name="CITYYTD" localSheetId="0">'SB21-260 CSFR Cities Breakdown'!$D$10:$F$281</definedName>
    <definedName name="CITYYTD">#REF!</definedName>
    <definedName name="DECCITY" localSheetId="0">'SB21-260 CSFR Cities Breakdown'!#REF!</definedName>
    <definedName name="DECCITY">#REF!</definedName>
    <definedName name="DECCOUNTY" localSheetId="0">[2]HUTCOUNTY!#REF!</definedName>
    <definedName name="DECCOUNTY">[2]HUTCOUNTY!#REF!</definedName>
    <definedName name="DECHUT" localSheetId="0">#REF!</definedName>
    <definedName name="DECHUT">#REF!</definedName>
    <definedName name="DECWARR" localSheetId="0">'SB21-260 CSFR Cities Breakdown'!#REF!</definedName>
    <definedName name="DECWARR">#REF!</definedName>
    <definedName name="EXHIBIT_A1" localSheetId="0">#REF!</definedName>
    <definedName name="EXHIBIT_A1">#REF!</definedName>
    <definedName name="EXHIBIT_A2" localSheetId="0">#REF!</definedName>
    <definedName name="EXHIBIT_A2">#REF!</definedName>
    <definedName name="EXHIBIT_ARAP" localSheetId="0">#REF!</definedName>
    <definedName name="EXHIBIT_ARAP">#REF!</definedName>
    <definedName name="EXHIBIT_B" localSheetId="0">#REF!</definedName>
    <definedName name="EXHIBIT_B">#REF!</definedName>
    <definedName name="EXHIBIT_C" localSheetId="0">#REF!</definedName>
    <definedName name="EXHIBIT_C">#REF!</definedName>
    <definedName name="EXHIBIT_D" localSheetId="0">#REF!</definedName>
    <definedName name="EXHIBIT_D">#REF!</definedName>
    <definedName name="EXHIBIT_E" localSheetId="0">#REF!</definedName>
    <definedName name="EXHIBIT_E">#REF!</definedName>
    <definedName name="EXHIBIT_F1" localSheetId="0">#REF!</definedName>
    <definedName name="EXHIBIT_F1">#REF!</definedName>
    <definedName name="EXHIBIT_F2" localSheetId="0">#REF!</definedName>
    <definedName name="EXHIBIT_F2">#REF!</definedName>
    <definedName name="EXHIBIT_G" localSheetId="0">#REF!</definedName>
    <definedName name="EXHIBIT_G">#REF!</definedName>
    <definedName name="EXHIBIT_H" localSheetId="0">#REF!</definedName>
    <definedName name="EXHIBIT_H">#REF!</definedName>
    <definedName name="EXHIBIT_I" localSheetId="0">#REF!</definedName>
    <definedName name="EXHIBIT_I">#REF!</definedName>
    <definedName name="EXHIBIT_J" localSheetId="0">#REF!</definedName>
    <definedName name="EXHIBIT_J">#REF!</definedName>
    <definedName name="EXHIBIT_K" localSheetId="0">#REF!</definedName>
    <definedName name="EXHIBIT_K">#REF!</definedName>
    <definedName name="EXHIBIT_L" localSheetId="0">#REF!</definedName>
    <definedName name="EXHIBIT_L">#REF!</definedName>
    <definedName name="EXHIBIT_LISTING" localSheetId="0">#REF!</definedName>
    <definedName name="EXHIBIT_LISTING">#REF!</definedName>
    <definedName name="EXHIBIT_M" localSheetId="0">#REF!</definedName>
    <definedName name="EXHIBIT_M">#REF!</definedName>
    <definedName name="EXHIBIT_N" localSheetId="0">#REF!</definedName>
    <definedName name="EXHIBIT_N">#REF!</definedName>
    <definedName name="EXHIBIT_O" localSheetId="0">#REF!</definedName>
    <definedName name="EXHIBIT_O">#REF!</definedName>
    <definedName name="EXHIBIT_P" localSheetId="0">#REF!</definedName>
    <definedName name="EXHIBIT_P">#REF!</definedName>
    <definedName name="EXHIBIT_Q" localSheetId="0">#REF!</definedName>
    <definedName name="EXHIBIT_Q">#REF!</definedName>
    <definedName name="EXHIBIT_R" localSheetId="0">#REF!</definedName>
    <definedName name="EXHIBIT_R">#REF!</definedName>
    <definedName name="EXHIBIT_S" localSheetId="0">#REF!</definedName>
    <definedName name="EXHIBIT_S">#REF!</definedName>
    <definedName name="FEBCITY" localSheetId="0">'SB21-260 CSFR Cities Breakdown'!#REF!</definedName>
    <definedName name="FEBCITY">#REF!</definedName>
    <definedName name="FEBCOUNTY">[2]HUTCOUNTY!#REF!</definedName>
    <definedName name="FEBHUT" localSheetId="0">#REF!</definedName>
    <definedName name="FEBHUT">#REF!</definedName>
    <definedName name="FEBWARR" localSheetId="0">'SB21-260 CSFR Cities Breakdown'!#REF!</definedName>
    <definedName name="FEBWARR">#REF!</definedName>
    <definedName name="frmend" localSheetId="0">#REF!</definedName>
    <definedName name="frmend">#REF!</definedName>
    <definedName name="frmhom" localSheetId="0">#REF!</definedName>
    <definedName name="frmhom">#REF!</definedName>
    <definedName name="JANCITY" localSheetId="0">'SB21-260 CSFR Cities Breakdown'!#REF!</definedName>
    <definedName name="JANCITY">#REF!</definedName>
    <definedName name="JANCOUNTY">[2]HUTCOUNTY!#REF!</definedName>
    <definedName name="JANHUT" localSheetId="0">#REF!</definedName>
    <definedName name="JANHUT">#REF!</definedName>
    <definedName name="JANWARR" localSheetId="0">'SB21-260 CSFR Cities Breakdown'!#REF!</definedName>
    <definedName name="JANWARR">#REF!</definedName>
    <definedName name="JDOC1" localSheetId="0">#REF!</definedName>
    <definedName name="JDOC1">#REF!</definedName>
    <definedName name="JDOC2" localSheetId="0">#REF!</definedName>
    <definedName name="JDOC2">#REF!</definedName>
    <definedName name="JDOC3" localSheetId="0">#REF!</definedName>
    <definedName name="JDOC3">#REF!</definedName>
    <definedName name="JULCITY" localSheetId="0">'SB21-260 CSFR Cities Breakdown'!$A$9:$B$285</definedName>
    <definedName name="JULCITY">#REF!</definedName>
    <definedName name="JULCOUNTY">[2]HUTCOUNTY!$A$82:$G$82</definedName>
    <definedName name="JULHUT" localSheetId="0">#REF!</definedName>
    <definedName name="JULHUT">#REF!</definedName>
    <definedName name="JULWARR" localSheetId="0">'SB21-260 CSFR Cities Breakdown'!#REF!</definedName>
    <definedName name="JULWARR">#REF!</definedName>
    <definedName name="JUNCITY" localSheetId="0">'SB21-260 CSFR Cities Breakdown'!#REF!</definedName>
    <definedName name="JUNCITY">#REF!</definedName>
    <definedName name="JUNCOUNTY" localSheetId="0">[2]HUTCOUNTY!#REF!</definedName>
    <definedName name="JUNCOUNTY">[2]HUTCOUNTY!#REF!</definedName>
    <definedName name="JUNHUT" localSheetId="0">#REF!</definedName>
    <definedName name="JUNHUT">#REF!</definedName>
    <definedName name="JUNWARR" localSheetId="0">'SB21-260 CSFR Cities Breakdown'!#REF!</definedName>
    <definedName name="JUNWARR">#REF!</definedName>
    <definedName name="M1_" localSheetId="0">'SB21-260 CSFR Cities Breakdown'!#REF!</definedName>
    <definedName name="M1_">#REF!</definedName>
    <definedName name="M2_" localSheetId="0">'SB21-260 CSFR Cities Breakdown'!#REF!</definedName>
    <definedName name="M2_">#REF!</definedName>
    <definedName name="MARCITY" localSheetId="0">'SB21-260 CSFR Cities Breakdown'!#REF!</definedName>
    <definedName name="MARCITY">#REF!</definedName>
    <definedName name="MARCOUNTY">[2]HUTCOUNTY!#REF!</definedName>
    <definedName name="MARHUT" localSheetId="0">#REF!</definedName>
    <definedName name="MARHUT">#REF!</definedName>
    <definedName name="MARWARR" localSheetId="0">'SB21-260 CSFR Cities Breakdown'!#REF!</definedName>
    <definedName name="MARWARR">#REF!</definedName>
    <definedName name="MAYCITY" localSheetId="0">'SB21-260 CSFR Cities Breakdown'!#REF!</definedName>
    <definedName name="MAYCITY">#REF!</definedName>
    <definedName name="MAYCOUNTY" localSheetId="0">[2]HUTCOUNTY!#REF!</definedName>
    <definedName name="MAYCOUNTY">[2]HUTCOUNTY!#REF!</definedName>
    <definedName name="MAYHUT" localSheetId="0">#REF!</definedName>
    <definedName name="MAYHUT">#REF!</definedName>
    <definedName name="MAYWARR" localSheetId="0">'SB21-260 CSFR Cities Breakdown'!#REF!</definedName>
    <definedName name="MAYWARR">#REF!</definedName>
    <definedName name="monthlyHolds" localSheetId="0">#REF!</definedName>
    <definedName name="monthlyHolds">#REF!</definedName>
    <definedName name="NO">'[3]#REF'!$C$6:$F$97</definedName>
    <definedName name="NOVCITY" localSheetId="0">'SB21-260 CSFR Cities Breakdown'!#REF!</definedName>
    <definedName name="NOVCITY">#REF!</definedName>
    <definedName name="NOVCOUNTY" localSheetId="0">[2]HUTCOUNTY!#REF!</definedName>
    <definedName name="NOVCOUNTY">[2]HUTCOUNTY!#REF!</definedName>
    <definedName name="NOVHUT" localSheetId="0">#REF!</definedName>
    <definedName name="NOVHUT">#REF!</definedName>
    <definedName name="NOVWARR" localSheetId="0">'SB21-260 CSFR Cities Breakdown'!#REF!</definedName>
    <definedName name="NOVWARR">#REF!</definedName>
    <definedName name="OCTCITY" localSheetId="0">'SB21-260 CSFR Cities Breakdown'!#REF!</definedName>
    <definedName name="OCTCITY">#REF!</definedName>
    <definedName name="OCTCOUNTY" localSheetId="0">[2]HUTCOUNTY!#REF!</definedName>
    <definedName name="OCTCOUNTY">[2]HUTCOUNTY!#REF!</definedName>
    <definedName name="OCTHUT" localSheetId="0">#REF!</definedName>
    <definedName name="OCTHUT">#REF!</definedName>
    <definedName name="OCTWARR" localSheetId="0">'SB21-260 CSFR Cities Breakdown'!#REF!</definedName>
    <definedName name="OCTWARR">#REF!</definedName>
    <definedName name="old" localSheetId="0">#REF!</definedName>
    <definedName name="old">#REF!</definedName>
    <definedName name="PAGE1" localSheetId="0">'SB21-260 CSFR Cities Breakdown'!$A$9:$A$283</definedName>
    <definedName name="PAGE1">#REF!</definedName>
    <definedName name="PAYABLE" localSheetId="0">#REF!</definedName>
    <definedName name="PAYABLE">#REF!</definedName>
    <definedName name="PGMT" localSheetId="0">#REF!</definedName>
    <definedName name="PGMT">#REF!</definedName>
    <definedName name="_xlnm.Print_Area" localSheetId="0">'SB21-260 CSFR Cities Breakdown'!$A$12:$Q$289</definedName>
    <definedName name="Print_Area_MI" localSheetId="0">'SB21-260 CSFR Cities Breakdown'!$A$12:$B$285</definedName>
    <definedName name="Print_Area_MI">#REF!</definedName>
    <definedName name="_xlnm.Print_Titles" localSheetId="0">'SB21-260 CSFR Cities Breakdown'!$A:$B,'SB21-260 CSFR Cities Breakdown'!$1:$11</definedName>
    <definedName name="Print_Titles_MI" localSheetId="0">'SB21-260 CSFR Cities Breakdown'!$7:$11</definedName>
    <definedName name="Print_Titles_MI">#REF!</definedName>
    <definedName name="PYMT">[2]HUTCOUNTY!#REF!</definedName>
    <definedName name="REVERSAL" localSheetId="0">#REF!</definedName>
    <definedName name="REVERSAL">#REF!</definedName>
    <definedName name="rptgcateg" localSheetId="0">#REF!</definedName>
    <definedName name="rptgcateg">#REF!</definedName>
    <definedName name="SEP95CTY" localSheetId="0">'SB21-260 CSFR Cities Breakdown'!#REF!</definedName>
    <definedName name="SEP95CTY">#REF!</definedName>
    <definedName name="SEPCITY" localSheetId="0">'SB21-260 CSFR Cities Breakdown'!#REF!</definedName>
    <definedName name="SEPCITY">#REF!</definedName>
    <definedName name="SEPCOUNTY">[2]HUTCOUNTY!#REF!</definedName>
    <definedName name="SEPHUT" localSheetId="0">#REF!</definedName>
    <definedName name="SEPHUT">#REF!</definedName>
    <definedName name="SEPWARR" localSheetId="0">'SB21-260 CSFR Cities Breakdown'!#REF!</definedName>
    <definedName name="SEPWARR">#REF!</definedName>
    <definedName name="WS" localSheetId="0">#REF!</definedName>
    <definedName name="WS">#REF!</definedName>
    <definedName name="YTDCOUNTYACTUAL" localSheetId="0">[2]HUTCOUNTY!#REF!</definedName>
    <definedName name="YTDCOUNTYACTUAL">[2]HUTCOUNTY!#REF!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8" i="1" l="1"/>
  <c r="O283" i="1"/>
  <c r="O286" i="1" s="1"/>
  <c r="M283" i="1"/>
  <c r="M286" i="1" s="1"/>
  <c r="K283" i="1"/>
  <c r="K286" i="1" s="1"/>
  <c r="I283" i="1"/>
  <c r="G283" i="1"/>
  <c r="B283" i="1"/>
  <c r="A8" i="1"/>
  <c r="C65" i="1" s="1"/>
  <c r="E65" i="1" s="1"/>
  <c r="Q65" i="1" s="1"/>
  <c r="C31" i="1" l="1"/>
  <c r="E31" i="1" s="1"/>
  <c r="Q31" i="1" s="1"/>
  <c r="C18" i="1"/>
  <c r="E18" i="1" s="1"/>
  <c r="Q18" i="1" s="1"/>
  <c r="C26" i="1"/>
  <c r="E26" i="1" s="1"/>
  <c r="Q26" i="1" s="1"/>
  <c r="C34" i="1"/>
  <c r="E34" i="1" s="1"/>
  <c r="Q34" i="1" s="1"/>
  <c r="C39" i="1"/>
  <c r="E39" i="1" s="1"/>
  <c r="Q39" i="1" s="1"/>
  <c r="C47" i="1"/>
  <c r="E47" i="1" s="1"/>
  <c r="Q47" i="1" s="1"/>
  <c r="C57" i="1"/>
  <c r="E57" i="1" s="1"/>
  <c r="Q57" i="1" s="1"/>
  <c r="C73" i="1"/>
  <c r="C78" i="1"/>
  <c r="E78" i="1" s="1"/>
  <c r="Q78" i="1" s="1"/>
  <c r="C83" i="1"/>
  <c r="E83" i="1" s="1"/>
  <c r="Q83" i="1" s="1"/>
  <c r="C88" i="1"/>
  <c r="C93" i="1"/>
  <c r="E93" i="1" s="1"/>
  <c r="Q93" i="1" s="1"/>
  <c r="C23" i="1"/>
  <c r="E23" i="1" s="1"/>
  <c r="Q23" i="1" s="1"/>
  <c r="C13" i="1"/>
  <c r="E13" i="1" s="1"/>
  <c r="Q13" i="1" s="1"/>
  <c r="C14" i="1"/>
  <c r="E14" i="1" s="1"/>
  <c r="Q14" i="1" s="1"/>
  <c r="C19" i="1"/>
  <c r="E19" i="1" s="1"/>
  <c r="Q19" i="1" s="1"/>
  <c r="C27" i="1"/>
  <c r="E27" i="1" s="1"/>
  <c r="Q27" i="1" s="1"/>
  <c r="C35" i="1"/>
  <c r="C40" i="1"/>
  <c r="E40" i="1" s="1"/>
  <c r="Q40" i="1" s="1"/>
  <c r="C48" i="1"/>
  <c r="E48" i="1" s="1"/>
  <c r="Q48" i="1" s="1"/>
  <c r="C69" i="1"/>
  <c r="E69" i="1" s="1"/>
  <c r="Q69" i="1" s="1"/>
  <c r="C74" i="1"/>
  <c r="E74" i="1" s="1"/>
  <c r="Q74" i="1" s="1"/>
  <c r="C89" i="1"/>
  <c r="E89" i="1" s="1"/>
  <c r="Q89" i="1" s="1"/>
  <c r="C22" i="1"/>
  <c r="E22" i="1" s="1"/>
  <c r="Q22" i="1" s="1"/>
  <c r="C30" i="1"/>
  <c r="E30" i="1" s="1"/>
  <c r="Q30" i="1" s="1"/>
  <c r="C43" i="1"/>
  <c r="E43" i="1" s="1"/>
  <c r="Q43" i="1" s="1"/>
  <c r="C51" i="1"/>
  <c r="E51" i="1" s="1"/>
  <c r="Q51" i="1" s="1"/>
  <c r="C277" i="1"/>
  <c r="E277" i="1" s="1"/>
  <c r="Q277" i="1" s="1"/>
  <c r="C273" i="1"/>
  <c r="E273" i="1" s="1"/>
  <c r="Q273" i="1" s="1"/>
  <c r="C269" i="1"/>
  <c r="E269" i="1" s="1"/>
  <c r="Q269" i="1" s="1"/>
  <c r="C264" i="1"/>
  <c r="E264" i="1" s="1"/>
  <c r="Q264" i="1" s="1"/>
  <c r="C260" i="1"/>
  <c r="E260" i="1" s="1"/>
  <c r="Q260" i="1" s="1"/>
  <c r="C256" i="1"/>
  <c r="E256" i="1" s="1"/>
  <c r="Q256" i="1" s="1"/>
  <c r="C252" i="1"/>
  <c r="E252" i="1" s="1"/>
  <c r="Q252" i="1" s="1"/>
  <c r="C248" i="1"/>
  <c r="E248" i="1" s="1"/>
  <c r="Q248" i="1" s="1"/>
  <c r="C244" i="1"/>
  <c r="E244" i="1" s="1"/>
  <c r="Q244" i="1" s="1"/>
  <c r="C239" i="1"/>
  <c r="E239" i="1" s="1"/>
  <c r="Q239" i="1" s="1"/>
  <c r="C279" i="1"/>
  <c r="E279" i="1" s="1"/>
  <c r="Q279" i="1" s="1"/>
  <c r="C278" i="1"/>
  <c r="C274" i="1"/>
  <c r="E274" i="1" s="1"/>
  <c r="Q274" i="1" s="1"/>
  <c r="C270" i="1"/>
  <c r="E270" i="1" s="1"/>
  <c r="Q270" i="1" s="1"/>
  <c r="C265" i="1"/>
  <c r="E265" i="1" s="1"/>
  <c r="Q265" i="1" s="1"/>
  <c r="C261" i="1"/>
  <c r="E261" i="1" s="1"/>
  <c r="Q261" i="1" s="1"/>
  <c r="C257" i="1"/>
  <c r="E257" i="1" s="1"/>
  <c r="Q257" i="1" s="1"/>
  <c r="C253" i="1"/>
  <c r="E253" i="1" s="1"/>
  <c r="Q253" i="1" s="1"/>
  <c r="C249" i="1"/>
  <c r="E249" i="1" s="1"/>
  <c r="Q249" i="1" s="1"/>
  <c r="C245" i="1"/>
  <c r="E245" i="1" s="1"/>
  <c r="Q245" i="1" s="1"/>
  <c r="C240" i="1"/>
  <c r="E240" i="1" s="1"/>
  <c r="Q240" i="1" s="1"/>
  <c r="C235" i="1"/>
  <c r="E235" i="1" s="1"/>
  <c r="Q235" i="1" s="1"/>
  <c r="C231" i="1"/>
  <c r="E231" i="1" s="1"/>
  <c r="Q231" i="1" s="1"/>
  <c r="C227" i="1"/>
  <c r="E227" i="1" s="1"/>
  <c r="Q227" i="1" s="1"/>
  <c r="C226" i="1"/>
  <c r="C222" i="1"/>
  <c r="E222" i="1" s="1"/>
  <c r="Q222" i="1" s="1"/>
  <c r="C218" i="1"/>
  <c r="E218" i="1" s="1"/>
  <c r="Q218" i="1" s="1"/>
  <c r="C214" i="1"/>
  <c r="E214" i="1" s="1"/>
  <c r="Q214" i="1" s="1"/>
  <c r="C210" i="1"/>
  <c r="E210" i="1" s="1"/>
  <c r="Q210" i="1" s="1"/>
  <c r="C206" i="1"/>
  <c r="E206" i="1" s="1"/>
  <c r="Q206" i="1" s="1"/>
  <c r="C200" i="1"/>
  <c r="E200" i="1" s="1"/>
  <c r="Q200" i="1" s="1"/>
  <c r="C195" i="1"/>
  <c r="E195" i="1" s="1"/>
  <c r="Q195" i="1" s="1"/>
  <c r="C191" i="1"/>
  <c r="E191" i="1" s="1"/>
  <c r="Q191" i="1" s="1"/>
  <c r="C187" i="1"/>
  <c r="E187" i="1" s="1"/>
  <c r="Q187" i="1" s="1"/>
  <c r="C183" i="1"/>
  <c r="E183" i="1" s="1"/>
  <c r="Q183" i="1" s="1"/>
  <c r="C280" i="1"/>
  <c r="E280" i="1" s="1"/>
  <c r="Q280" i="1" s="1"/>
  <c r="C275" i="1"/>
  <c r="E275" i="1" s="1"/>
  <c r="Q275" i="1" s="1"/>
  <c r="C271" i="1"/>
  <c r="E271" i="1" s="1"/>
  <c r="Q271" i="1" s="1"/>
  <c r="C267" i="1"/>
  <c r="E267" i="1" s="1"/>
  <c r="Q267" i="1" s="1"/>
  <c r="C266" i="1"/>
  <c r="C262" i="1"/>
  <c r="E262" i="1" s="1"/>
  <c r="Q262" i="1" s="1"/>
  <c r="C258" i="1"/>
  <c r="E258" i="1" s="1"/>
  <c r="Q258" i="1" s="1"/>
  <c r="C254" i="1"/>
  <c r="E254" i="1" s="1"/>
  <c r="Q254" i="1" s="1"/>
  <c r="C250" i="1"/>
  <c r="E250" i="1" s="1"/>
  <c r="Q250" i="1" s="1"/>
  <c r="C246" i="1"/>
  <c r="E246" i="1" s="1"/>
  <c r="Q246" i="1" s="1"/>
  <c r="C241" i="1"/>
  <c r="E241" i="1" s="1"/>
  <c r="Q241" i="1" s="1"/>
  <c r="C236" i="1"/>
  <c r="E236" i="1" s="1"/>
  <c r="Q236" i="1" s="1"/>
  <c r="C232" i="1"/>
  <c r="E232" i="1" s="1"/>
  <c r="Q232" i="1" s="1"/>
  <c r="C228" i="1"/>
  <c r="E228" i="1" s="1"/>
  <c r="Q228" i="1" s="1"/>
  <c r="C223" i="1"/>
  <c r="E223" i="1" s="1"/>
  <c r="Q223" i="1" s="1"/>
  <c r="C219" i="1"/>
  <c r="E219" i="1" s="1"/>
  <c r="Q219" i="1" s="1"/>
  <c r="C215" i="1"/>
  <c r="E215" i="1" s="1"/>
  <c r="Q215" i="1" s="1"/>
  <c r="C211" i="1"/>
  <c r="E211" i="1" s="1"/>
  <c r="Q211" i="1" s="1"/>
  <c r="C207" i="1"/>
  <c r="E207" i="1" s="1"/>
  <c r="Q207" i="1" s="1"/>
  <c r="C281" i="1"/>
  <c r="E281" i="1" s="1"/>
  <c r="Q281" i="1" s="1"/>
  <c r="C276" i="1"/>
  <c r="E276" i="1" s="1"/>
  <c r="Q276" i="1" s="1"/>
  <c r="C272" i="1"/>
  <c r="E272" i="1" s="1"/>
  <c r="Q272" i="1" s="1"/>
  <c r="C268" i="1"/>
  <c r="E268" i="1" s="1"/>
  <c r="Q268" i="1" s="1"/>
  <c r="C263" i="1"/>
  <c r="E263" i="1" s="1"/>
  <c r="Q263" i="1" s="1"/>
  <c r="C259" i="1"/>
  <c r="E259" i="1" s="1"/>
  <c r="Q259" i="1" s="1"/>
  <c r="C255" i="1"/>
  <c r="E255" i="1" s="1"/>
  <c r="Q255" i="1" s="1"/>
  <c r="C251" i="1"/>
  <c r="E251" i="1" s="1"/>
  <c r="Q251" i="1" s="1"/>
  <c r="C247" i="1"/>
  <c r="E247" i="1" s="1"/>
  <c r="Q247" i="1" s="1"/>
  <c r="C243" i="1"/>
  <c r="E243" i="1" s="1"/>
  <c r="Q243" i="1" s="1"/>
  <c r="C242" i="1"/>
  <c r="C238" i="1"/>
  <c r="E238" i="1" s="1"/>
  <c r="Q238" i="1" s="1"/>
  <c r="C237" i="1"/>
  <c r="C233" i="1"/>
  <c r="E233" i="1" s="1"/>
  <c r="Q233" i="1" s="1"/>
  <c r="C229" i="1"/>
  <c r="E229" i="1" s="1"/>
  <c r="Q229" i="1" s="1"/>
  <c r="C224" i="1"/>
  <c r="E224" i="1" s="1"/>
  <c r="Q224" i="1" s="1"/>
  <c r="C220" i="1"/>
  <c r="E220" i="1" s="1"/>
  <c r="Q220" i="1" s="1"/>
  <c r="C216" i="1"/>
  <c r="E216" i="1" s="1"/>
  <c r="Q216" i="1" s="1"/>
  <c r="C212" i="1"/>
  <c r="E212" i="1" s="1"/>
  <c r="Q212" i="1" s="1"/>
  <c r="C208" i="1"/>
  <c r="E208" i="1" s="1"/>
  <c r="Q208" i="1" s="1"/>
  <c r="C204" i="1"/>
  <c r="E204" i="1" s="1"/>
  <c r="Q204" i="1" s="1"/>
  <c r="C197" i="1"/>
  <c r="E197" i="1" s="1"/>
  <c r="Q197" i="1" s="1"/>
  <c r="C193" i="1"/>
  <c r="E193" i="1" s="1"/>
  <c r="Q193" i="1" s="1"/>
  <c r="C189" i="1"/>
  <c r="E189" i="1" s="1"/>
  <c r="Q189" i="1" s="1"/>
  <c r="C185" i="1"/>
  <c r="E185" i="1" s="1"/>
  <c r="Q185" i="1" s="1"/>
  <c r="C180" i="1"/>
  <c r="E180" i="1" s="1"/>
  <c r="Q180" i="1" s="1"/>
  <c r="C217" i="1"/>
  <c r="E217" i="1" s="1"/>
  <c r="Q217" i="1" s="1"/>
  <c r="C203" i="1"/>
  <c r="E203" i="1" s="1"/>
  <c r="Q203" i="1" s="1"/>
  <c r="C201" i="1"/>
  <c r="C196" i="1"/>
  <c r="E196" i="1" s="1"/>
  <c r="Q196" i="1" s="1"/>
  <c r="C188" i="1"/>
  <c r="E188" i="1" s="1"/>
  <c r="Q188" i="1" s="1"/>
  <c r="C179" i="1"/>
  <c r="E179" i="1" s="1"/>
  <c r="Q179" i="1" s="1"/>
  <c r="C175" i="1"/>
  <c r="E175" i="1" s="1"/>
  <c r="Q175" i="1" s="1"/>
  <c r="C171" i="1"/>
  <c r="E171" i="1" s="1"/>
  <c r="Q171" i="1" s="1"/>
  <c r="C167" i="1"/>
  <c r="E167" i="1" s="1"/>
  <c r="Q167" i="1" s="1"/>
  <c r="C163" i="1"/>
  <c r="E163" i="1" s="1"/>
  <c r="Q163" i="1" s="1"/>
  <c r="C159" i="1"/>
  <c r="E159" i="1" s="1"/>
  <c r="Q159" i="1" s="1"/>
  <c r="C154" i="1"/>
  <c r="E154" i="1" s="1"/>
  <c r="Q154" i="1" s="1"/>
  <c r="C148" i="1"/>
  <c r="E148" i="1" s="1"/>
  <c r="Q148" i="1" s="1"/>
  <c r="C147" i="1"/>
  <c r="C143" i="1"/>
  <c r="E143" i="1" s="1"/>
  <c r="Q143" i="1" s="1"/>
  <c r="C139" i="1"/>
  <c r="E139" i="1" s="1"/>
  <c r="Q139" i="1" s="1"/>
  <c r="C138" i="1"/>
  <c r="C132" i="1"/>
  <c r="E132" i="1" s="1"/>
  <c r="Q132" i="1" s="1"/>
  <c r="C128" i="1"/>
  <c r="E128" i="1" s="1"/>
  <c r="Q128" i="1" s="1"/>
  <c r="C123" i="1"/>
  <c r="E123" i="1" s="1"/>
  <c r="Q123" i="1" s="1"/>
  <c r="C118" i="1"/>
  <c r="E118" i="1" s="1"/>
  <c r="Q118" i="1" s="1"/>
  <c r="C114" i="1"/>
  <c r="E114" i="1" s="1"/>
  <c r="Q114" i="1" s="1"/>
  <c r="C108" i="1"/>
  <c r="E108" i="1" s="1"/>
  <c r="Q108" i="1" s="1"/>
  <c r="C104" i="1"/>
  <c r="E104" i="1" s="1"/>
  <c r="Q104" i="1" s="1"/>
  <c r="C100" i="1"/>
  <c r="E100" i="1" s="1"/>
  <c r="Q100" i="1" s="1"/>
  <c r="C96" i="1"/>
  <c r="E96" i="1" s="1"/>
  <c r="Q96" i="1" s="1"/>
  <c r="C221" i="1"/>
  <c r="E221" i="1" s="1"/>
  <c r="Q221" i="1" s="1"/>
  <c r="C205" i="1"/>
  <c r="E205" i="1" s="1"/>
  <c r="Q205" i="1" s="1"/>
  <c r="C198" i="1"/>
  <c r="C190" i="1"/>
  <c r="E190" i="1" s="1"/>
  <c r="Q190" i="1" s="1"/>
  <c r="C182" i="1"/>
  <c r="E182" i="1" s="1"/>
  <c r="Q182" i="1" s="1"/>
  <c r="C176" i="1"/>
  <c r="E176" i="1" s="1"/>
  <c r="Q176" i="1" s="1"/>
  <c r="C172" i="1"/>
  <c r="E172" i="1" s="1"/>
  <c r="Q172" i="1" s="1"/>
  <c r="C168" i="1"/>
  <c r="E168" i="1" s="1"/>
  <c r="Q168" i="1" s="1"/>
  <c r="C164" i="1"/>
  <c r="E164" i="1" s="1"/>
  <c r="Q164" i="1" s="1"/>
  <c r="C160" i="1"/>
  <c r="E160" i="1" s="1"/>
  <c r="Q160" i="1" s="1"/>
  <c r="C156" i="1"/>
  <c r="E156" i="1" s="1"/>
  <c r="Q156" i="1" s="1"/>
  <c r="C155" i="1"/>
  <c r="C150" i="1"/>
  <c r="E150" i="1" s="1"/>
  <c r="Q150" i="1" s="1"/>
  <c r="C149" i="1"/>
  <c r="C144" i="1"/>
  <c r="E144" i="1" s="1"/>
  <c r="Q144" i="1" s="1"/>
  <c r="C140" i="1"/>
  <c r="E140" i="1" s="1"/>
  <c r="Q140" i="1" s="1"/>
  <c r="C135" i="1"/>
  <c r="E135" i="1" s="1"/>
  <c r="Q135" i="1" s="1"/>
  <c r="C134" i="1"/>
  <c r="C133" i="1"/>
  <c r="C129" i="1"/>
  <c r="E129" i="1" s="1"/>
  <c r="Q129" i="1" s="1"/>
  <c r="C124" i="1"/>
  <c r="E124" i="1" s="1"/>
  <c r="Q124" i="1" s="1"/>
  <c r="C120" i="1"/>
  <c r="E120" i="1" s="1"/>
  <c r="Q120" i="1" s="1"/>
  <c r="C119" i="1"/>
  <c r="C115" i="1"/>
  <c r="E115" i="1" s="1"/>
  <c r="Q115" i="1" s="1"/>
  <c r="C111" i="1"/>
  <c r="E111" i="1" s="1"/>
  <c r="Q111" i="1" s="1"/>
  <c r="C110" i="1"/>
  <c r="C109" i="1"/>
  <c r="C230" i="1"/>
  <c r="E230" i="1" s="1"/>
  <c r="Q230" i="1" s="1"/>
  <c r="C225" i="1"/>
  <c r="E225" i="1" s="1"/>
  <c r="Q225" i="1" s="1"/>
  <c r="C209" i="1"/>
  <c r="E209" i="1" s="1"/>
  <c r="Q209" i="1" s="1"/>
  <c r="C202" i="1"/>
  <c r="C192" i="1"/>
  <c r="E192" i="1" s="1"/>
  <c r="Q192" i="1" s="1"/>
  <c r="C184" i="1"/>
  <c r="E184" i="1" s="1"/>
  <c r="Q184" i="1" s="1"/>
  <c r="C177" i="1"/>
  <c r="E177" i="1" s="1"/>
  <c r="Q177" i="1" s="1"/>
  <c r="C173" i="1"/>
  <c r="E173" i="1" s="1"/>
  <c r="Q173" i="1" s="1"/>
  <c r="C169" i="1"/>
  <c r="E169" i="1" s="1"/>
  <c r="Q169" i="1" s="1"/>
  <c r="C165" i="1"/>
  <c r="E165" i="1" s="1"/>
  <c r="Q165" i="1" s="1"/>
  <c r="C161" i="1"/>
  <c r="E161" i="1" s="1"/>
  <c r="Q161" i="1" s="1"/>
  <c r="C157" i="1"/>
  <c r="E157" i="1" s="1"/>
  <c r="Q157" i="1" s="1"/>
  <c r="C152" i="1"/>
  <c r="E152" i="1" s="1"/>
  <c r="Q152" i="1" s="1"/>
  <c r="C151" i="1"/>
  <c r="C145" i="1"/>
  <c r="E145" i="1" s="1"/>
  <c r="Q145" i="1" s="1"/>
  <c r="C141" i="1"/>
  <c r="E141" i="1" s="1"/>
  <c r="Q141" i="1" s="1"/>
  <c r="C136" i="1"/>
  <c r="E136" i="1" s="1"/>
  <c r="Q136" i="1" s="1"/>
  <c r="C130" i="1"/>
  <c r="E130" i="1" s="1"/>
  <c r="Q130" i="1" s="1"/>
  <c r="C125" i="1"/>
  <c r="E125" i="1" s="1"/>
  <c r="Q125" i="1" s="1"/>
  <c r="C121" i="1"/>
  <c r="E121" i="1" s="1"/>
  <c r="Q121" i="1" s="1"/>
  <c r="C116" i="1"/>
  <c r="E116" i="1" s="1"/>
  <c r="Q116" i="1" s="1"/>
  <c r="C112" i="1"/>
  <c r="E112" i="1" s="1"/>
  <c r="Q112" i="1" s="1"/>
  <c r="C106" i="1"/>
  <c r="E106" i="1" s="1"/>
  <c r="Q106" i="1" s="1"/>
  <c r="C102" i="1"/>
  <c r="E102" i="1" s="1"/>
  <c r="Q102" i="1" s="1"/>
  <c r="C98" i="1"/>
  <c r="E98" i="1" s="1"/>
  <c r="Q98" i="1" s="1"/>
  <c r="C94" i="1"/>
  <c r="E94" i="1" s="1"/>
  <c r="Q94" i="1" s="1"/>
  <c r="C234" i="1"/>
  <c r="E234" i="1" s="1"/>
  <c r="Q234" i="1" s="1"/>
  <c r="C213" i="1"/>
  <c r="E213" i="1" s="1"/>
  <c r="Q213" i="1" s="1"/>
  <c r="C199" i="1"/>
  <c r="E199" i="1" s="1"/>
  <c r="Q199" i="1" s="1"/>
  <c r="C194" i="1"/>
  <c r="E194" i="1" s="1"/>
  <c r="Q194" i="1" s="1"/>
  <c r="C186" i="1"/>
  <c r="E186" i="1" s="1"/>
  <c r="Q186" i="1" s="1"/>
  <c r="C181" i="1"/>
  <c r="C178" i="1"/>
  <c r="E178" i="1" s="1"/>
  <c r="Q178" i="1" s="1"/>
  <c r="C174" i="1"/>
  <c r="E174" i="1" s="1"/>
  <c r="Q174" i="1" s="1"/>
  <c r="C170" i="1"/>
  <c r="E170" i="1" s="1"/>
  <c r="Q170" i="1" s="1"/>
  <c r="C166" i="1"/>
  <c r="E166" i="1" s="1"/>
  <c r="Q166" i="1" s="1"/>
  <c r="C162" i="1"/>
  <c r="E162" i="1" s="1"/>
  <c r="Q162" i="1" s="1"/>
  <c r="C158" i="1"/>
  <c r="E158" i="1" s="1"/>
  <c r="Q158" i="1" s="1"/>
  <c r="C153" i="1"/>
  <c r="E153" i="1" s="1"/>
  <c r="Q153" i="1" s="1"/>
  <c r="C146" i="1"/>
  <c r="E146" i="1" s="1"/>
  <c r="Q146" i="1" s="1"/>
  <c r="C142" i="1"/>
  <c r="E142" i="1" s="1"/>
  <c r="Q142" i="1" s="1"/>
  <c r="C137" i="1"/>
  <c r="E137" i="1" s="1"/>
  <c r="Q137" i="1" s="1"/>
  <c r="C131" i="1"/>
  <c r="E131" i="1" s="1"/>
  <c r="Q131" i="1" s="1"/>
  <c r="C127" i="1"/>
  <c r="E127" i="1" s="1"/>
  <c r="Q127" i="1" s="1"/>
  <c r="C126" i="1"/>
  <c r="C122" i="1"/>
  <c r="E122" i="1" s="1"/>
  <c r="Q122" i="1" s="1"/>
  <c r="C117" i="1"/>
  <c r="E117" i="1" s="1"/>
  <c r="Q117" i="1" s="1"/>
  <c r="C113" i="1"/>
  <c r="E113" i="1" s="1"/>
  <c r="Q113" i="1" s="1"/>
  <c r="C107" i="1"/>
  <c r="E107" i="1" s="1"/>
  <c r="Q107" i="1" s="1"/>
  <c r="C103" i="1"/>
  <c r="E103" i="1" s="1"/>
  <c r="Q103" i="1" s="1"/>
  <c r="C95" i="1"/>
  <c r="E95" i="1" s="1"/>
  <c r="Q95" i="1" s="1"/>
  <c r="C90" i="1"/>
  <c r="E90" i="1" s="1"/>
  <c r="Q90" i="1" s="1"/>
  <c r="C84" i="1"/>
  <c r="E84" i="1" s="1"/>
  <c r="Q84" i="1" s="1"/>
  <c r="C79" i="1"/>
  <c r="E79" i="1" s="1"/>
  <c r="Q79" i="1" s="1"/>
  <c r="C75" i="1"/>
  <c r="E75" i="1" s="1"/>
  <c r="Q75" i="1" s="1"/>
  <c r="C70" i="1"/>
  <c r="E70" i="1" s="1"/>
  <c r="Q70" i="1" s="1"/>
  <c r="C66" i="1"/>
  <c r="E66" i="1" s="1"/>
  <c r="Q66" i="1" s="1"/>
  <c r="C62" i="1"/>
  <c r="E62" i="1" s="1"/>
  <c r="Q62" i="1" s="1"/>
  <c r="C58" i="1"/>
  <c r="E58" i="1" s="1"/>
  <c r="Q58" i="1" s="1"/>
  <c r="C54" i="1"/>
  <c r="E54" i="1" s="1"/>
  <c r="Q54" i="1" s="1"/>
  <c r="C53" i="1"/>
  <c r="C49" i="1"/>
  <c r="E49" i="1" s="1"/>
  <c r="Q49" i="1" s="1"/>
  <c r="C45" i="1"/>
  <c r="E45" i="1" s="1"/>
  <c r="Q45" i="1" s="1"/>
  <c r="C41" i="1"/>
  <c r="E41" i="1" s="1"/>
  <c r="Q41" i="1" s="1"/>
  <c r="C37" i="1"/>
  <c r="E37" i="1" s="1"/>
  <c r="Q37" i="1" s="1"/>
  <c r="C32" i="1"/>
  <c r="E32" i="1" s="1"/>
  <c r="Q32" i="1" s="1"/>
  <c r="C28" i="1"/>
  <c r="E28" i="1" s="1"/>
  <c r="Q28" i="1" s="1"/>
  <c r="C24" i="1"/>
  <c r="E24" i="1" s="1"/>
  <c r="Q24" i="1" s="1"/>
  <c r="C20" i="1"/>
  <c r="E20" i="1" s="1"/>
  <c r="Q20" i="1" s="1"/>
  <c r="C15" i="1"/>
  <c r="E15" i="1" s="1"/>
  <c r="Q15" i="1" s="1"/>
  <c r="C99" i="1"/>
  <c r="E99" i="1" s="1"/>
  <c r="Q99" i="1" s="1"/>
  <c r="C86" i="1"/>
  <c r="C81" i="1"/>
  <c r="C68" i="1"/>
  <c r="E68" i="1" s="1"/>
  <c r="Q68" i="1" s="1"/>
  <c r="C60" i="1"/>
  <c r="E60" i="1" s="1"/>
  <c r="Q60" i="1" s="1"/>
  <c r="C105" i="1"/>
  <c r="E105" i="1" s="1"/>
  <c r="Q105" i="1" s="1"/>
  <c r="C97" i="1"/>
  <c r="E97" i="1" s="1"/>
  <c r="Q97" i="1" s="1"/>
  <c r="C91" i="1"/>
  <c r="E91" i="1" s="1"/>
  <c r="Q91" i="1" s="1"/>
  <c r="C85" i="1"/>
  <c r="E85" i="1" s="1"/>
  <c r="Q85" i="1" s="1"/>
  <c r="C80" i="1"/>
  <c r="E80" i="1" s="1"/>
  <c r="Q80" i="1" s="1"/>
  <c r="C76" i="1"/>
  <c r="E76" i="1" s="1"/>
  <c r="Q76" i="1" s="1"/>
  <c r="C71" i="1"/>
  <c r="E71" i="1" s="1"/>
  <c r="Q71" i="1" s="1"/>
  <c r="C67" i="1"/>
  <c r="E67" i="1" s="1"/>
  <c r="Q67" i="1" s="1"/>
  <c r="C63" i="1"/>
  <c r="E63" i="1" s="1"/>
  <c r="Q63" i="1" s="1"/>
  <c r="C59" i="1"/>
  <c r="E59" i="1" s="1"/>
  <c r="Q59" i="1" s="1"/>
  <c r="C55" i="1"/>
  <c r="E55" i="1" s="1"/>
  <c r="Q55" i="1" s="1"/>
  <c r="C50" i="1"/>
  <c r="E50" i="1" s="1"/>
  <c r="Q50" i="1" s="1"/>
  <c r="C46" i="1"/>
  <c r="E46" i="1" s="1"/>
  <c r="Q46" i="1" s="1"/>
  <c r="C42" i="1"/>
  <c r="E42" i="1" s="1"/>
  <c r="Q42" i="1" s="1"/>
  <c r="C38" i="1"/>
  <c r="E38" i="1" s="1"/>
  <c r="Q38" i="1" s="1"/>
  <c r="C33" i="1"/>
  <c r="E33" i="1" s="1"/>
  <c r="Q33" i="1" s="1"/>
  <c r="C29" i="1"/>
  <c r="E29" i="1" s="1"/>
  <c r="Q29" i="1" s="1"/>
  <c r="C25" i="1"/>
  <c r="E25" i="1" s="1"/>
  <c r="Q25" i="1" s="1"/>
  <c r="C21" i="1"/>
  <c r="E21" i="1" s="1"/>
  <c r="Q21" i="1" s="1"/>
  <c r="C17" i="1"/>
  <c r="E17" i="1" s="1"/>
  <c r="Q17" i="1" s="1"/>
  <c r="C16" i="1"/>
  <c r="C12" i="1"/>
  <c r="C92" i="1"/>
  <c r="E92" i="1" s="1"/>
  <c r="Q92" i="1" s="1"/>
  <c r="C87" i="1"/>
  <c r="E87" i="1" s="1"/>
  <c r="Q87" i="1" s="1"/>
  <c r="C82" i="1"/>
  <c r="E82" i="1" s="1"/>
  <c r="Q82" i="1" s="1"/>
  <c r="C77" i="1"/>
  <c r="E77" i="1" s="1"/>
  <c r="Q77" i="1" s="1"/>
  <c r="C72" i="1"/>
  <c r="E72" i="1" s="1"/>
  <c r="Q72" i="1" s="1"/>
  <c r="C64" i="1"/>
  <c r="E64" i="1" s="1"/>
  <c r="Q64" i="1" s="1"/>
  <c r="C56" i="1"/>
  <c r="E56" i="1" s="1"/>
  <c r="Q56" i="1" s="1"/>
  <c r="C36" i="1"/>
  <c r="E36" i="1" s="1"/>
  <c r="Q36" i="1" s="1"/>
  <c r="C44" i="1"/>
  <c r="E44" i="1" s="1"/>
  <c r="Q44" i="1" s="1"/>
  <c r="C52" i="1"/>
  <c r="E52" i="1" s="1"/>
  <c r="Q52" i="1" s="1"/>
  <c r="C61" i="1"/>
  <c r="E61" i="1" s="1"/>
  <c r="Q61" i="1" s="1"/>
  <c r="C101" i="1"/>
  <c r="E101" i="1" s="1"/>
  <c r="Q101" i="1" s="1"/>
  <c r="G286" i="1"/>
  <c r="I286" i="1"/>
  <c r="D16" i="1" l="1"/>
  <c r="E16" i="1" s="1"/>
  <c r="Q16" i="1" s="1"/>
  <c r="D198" i="1"/>
  <c r="E198" i="1" s="1"/>
  <c r="Q198" i="1" s="1"/>
  <c r="E138" i="1"/>
  <c r="Q138" i="1" s="1"/>
  <c r="D138" i="1"/>
  <c r="D242" i="1"/>
  <c r="E242" i="1" s="1"/>
  <c r="Q242" i="1" s="1"/>
  <c r="E226" i="1"/>
  <c r="Q226" i="1" s="1"/>
  <c r="D226" i="1"/>
  <c r="D73" i="1"/>
  <c r="E73" i="1" s="1"/>
  <c r="Q73" i="1" s="1"/>
  <c r="D109" i="1"/>
  <c r="E109" i="1" s="1"/>
  <c r="Q109" i="1" s="1"/>
  <c r="D110" i="1"/>
  <c r="E110" i="1" s="1"/>
  <c r="Q110" i="1" s="1"/>
  <c r="D134" i="1"/>
  <c r="E134" i="1" s="1"/>
  <c r="Q134" i="1" s="1"/>
  <c r="D149" i="1"/>
  <c r="E149" i="1" s="1"/>
  <c r="Q149" i="1" s="1"/>
  <c r="E266" i="1"/>
  <c r="Q266" i="1" s="1"/>
  <c r="D266" i="1"/>
  <c r="D278" i="1"/>
  <c r="E278" i="1"/>
  <c r="Q278" i="1" s="1"/>
  <c r="D88" i="1"/>
  <c r="E88" i="1" s="1"/>
  <c r="Q88" i="1" s="1"/>
  <c r="D86" i="1"/>
  <c r="E86" i="1" s="1"/>
  <c r="Q86" i="1" s="1"/>
  <c r="D202" i="1"/>
  <c r="E202" i="1" s="1"/>
  <c r="Q202" i="1" s="1"/>
  <c r="D119" i="1"/>
  <c r="E119" i="1"/>
  <c r="Q119" i="1" s="1"/>
  <c r="E151" i="1"/>
  <c r="Q151" i="1" s="1"/>
  <c r="D151" i="1"/>
  <c r="D201" i="1"/>
  <c r="E201" i="1"/>
  <c r="Q201" i="1" s="1"/>
  <c r="E237" i="1"/>
  <c r="Q237" i="1" s="1"/>
  <c r="D237" i="1"/>
  <c r="D35" i="1"/>
  <c r="E35" i="1" s="1"/>
  <c r="Q35" i="1" s="1"/>
  <c r="D181" i="1"/>
  <c r="E181" i="1" s="1"/>
  <c r="Q181" i="1" s="1"/>
  <c r="D133" i="1"/>
  <c r="E133" i="1"/>
  <c r="Q133" i="1" s="1"/>
  <c r="C283" i="1"/>
  <c r="E12" i="1"/>
  <c r="D81" i="1"/>
  <c r="E81" i="1" s="1"/>
  <c r="Q81" i="1" s="1"/>
  <c r="E53" i="1"/>
  <c r="Q53" i="1" s="1"/>
  <c r="D53" i="1"/>
  <c r="D126" i="1"/>
  <c r="E126" i="1" s="1"/>
  <c r="Q126" i="1" s="1"/>
  <c r="D155" i="1"/>
  <c r="E155" i="1" s="1"/>
  <c r="Q155" i="1" s="1"/>
  <c r="D147" i="1"/>
  <c r="E147" i="1" s="1"/>
  <c r="Q147" i="1" s="1"/>
  <c r="E283" i="1" l="1"/>
  <c r="C286" i="1" s="1"/>
  <c r="Q12" i="1"/>
  <c r="Q283" i="1" s="1"/>
  <c r="D283" i="1"/>
  <c r="M288" i="1" l="1"/>
  <c r="M289" i="1" s="1"/>
  <c r="C288" i="1"/>
  <c r="C289" i="1" s="1"/>
  <c r="K288" i="1"/>
  <c r="K289" i="1" s="1"/>
  <c r="I288" i="1"/>
  <c r="I289" i="1" s="1"/>
  <c r="O288" i="1"/>
  <c r="O289" i="1" s="1"/>
  <c r="G288" i="1"/>
  <c r="G289" i="1" s="1"/>
</calcChain>
</file>

<file path=xl/sharedStrings.xml><?xml version="1.0" encoding="utf-8"?>
<sst xmlns="http://schemas.openxmlformats.org/spreadsheetml/2006/main" count="357" uniqueCount="305">
  <si>
    <t xml:space="preserve">SB21-260 C.R.S. 43-4-207 "American Rescue Plan Act of 2021" </t>
  </si>
  <si>
    <t>FY 2022</t>
  </si>
  <si>
    <t>TRSFR Fund 405C Pay TO CITIES</t>
  </si>
  <si>
    <t xml:space="preserve">CRS 24-75-219(7)(a)(III) </t>
  </si>
  <si>
    <t>Total</t>
  </si>
  <si>
    <t>DEPOSIT DATE:</t>
  </si>
  <si>
    <t>&gt;7  43-4-208(2)(b) 20%</t>
  </si>
  <si>
    <t>§43-2-115</t>
  </si>
  <si>
    <t>August</t>
  </si>
  <si>
    <t>September</t>
  </si>
  <si>
    <t xml:space="preserve">October </t>
  </si>
  <si>
    <t>November</t>
  </si>
  <si>
    <t>December</t>
  </si>
  <si>
    <t>January</t>
  </si>
  <si>
    <t xml:space="preserve">Total </t>
  </si>
  <si>
    <t>CITIES</t>
  </si>
  <si>
    <t>&gt;7  43-4-208(6)(a) 80%</t>
  </si>
  <si>
    <t>HOLDS</t>
  </si>
  <si>
    <t>Payment</t>
  </si>
  <si>
    <t>Payments</t>
  </si>
  <si>
    <t>AGUILAR</t>
  </si>
  <si>
    <t>AKRON</t>
  </si>
  <si>
    <t>ALAMOSA</t>
  </si>
  <si>
    <t>ALMA</t>
  </si>
  <si>
    <t>ANTONITO</t>
  </si>
  <si>
    <t xml:space="preserve">hld   </t>
  </si>
  <si>
    <t>hld rlsd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</si>
  <si>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</si>
  <si>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</si>
  <si>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</si>
  <si>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</si>
  <si>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</si>
  <si>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</si>
  <si>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</si>
  <si>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</si>
  <si>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</si>
  <si>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</si>
  <si>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</si>
  <si>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</si>
  <si>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</si>
  <si>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</si>
  <si>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</si>
  <si>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</si>
  <si>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</si>
  <si>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</si>
  <si>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</si>
  <si>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hld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</si>
  <si>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</si>
  <si>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</si>
  <si>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</si>
  <si>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</si>
  <si>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</si>
  <si>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</si>
  <si>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</si>
  <si>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</si>
  <si>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</si>
  <si>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</si>
  <si>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</si>
  <si>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PINES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</si>
  <si>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</si>
  <si>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</si>
  <si>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</si>
  <si>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</si>
  <si>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</si>
  <si>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</si>
  <si>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</si>
  <si>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</si>
  <si>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</si>
  <si>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</si>
  <si>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</si>
  <si>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</si>
  <si>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</si>
  <si>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</si>
  <si>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</si>
  <si>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</si>
  <si>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</si>
  <si>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</si>
  <si>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</si>
  <si>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</si>
  <si>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</si>
  <si>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</si>
  <si>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</si>
  <si>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</si>
  <si>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</si>
  <si>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</si>
  <si>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</si>
  <si>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</si>
  <si>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</si>
  <si>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</si>
  <si>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</si>
  <si>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</si>
  <si>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</si>
  <si>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</si>
  <si>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</si>
  <si>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</si>
  <si>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</si>
  <si>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</si>
  <si>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</si>
  <si>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</si>
  <si>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</si>
  <si>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hold rlsd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</si>
  <si>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</si>
  <si>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</si>
  <si>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</si>
  <si>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</si>
  <si>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</si>
  <si>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</si>
  <si>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</si>
  <si>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</si>
  <si>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</si>
  <si>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</si>
  <si>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</si>
  <si>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</si>
  <si>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</si>
  <si>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</si>
  <si>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</si>
  <si>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</si>
  <si>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</si>
  <si>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</si>
  <si>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</si>
  <si>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</si>
  <si>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</si>
  <si>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</si>
  <si>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</si>
  <si>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</si>
  <si>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</si>
  <si>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</si>
  <si>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</si>
  <si>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</si>
  <si>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</si>
  <si>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</si>
  <si>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</si>
  <si>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</si>
  <si>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</si>
  <si>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</si>
  <si>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</si>
  <si>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</si>
  <si>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</si>
  <si>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</si>
  <si>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</si>
  <si>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</si>
  <si>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</si>
  <si>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</si>
  <si>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</si>
  <si>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</si>
  <si>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</si>
  <si>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</si>
  <si>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</si>
  <si>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</si>
  <si>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</si>
  <si>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</si>
  <si>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</si>
  <si>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</si>
  <si>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</si>
  <si>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</si>
  <si>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</si>
  <si>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</si>
  <si>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</si>
  <si>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</si>
  <si>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</si>
  <si>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</si>
  <si>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</si>
  <si>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</si>
  <si>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</si>
  <si>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</si>
  <si>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</si>
  <si>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</si>
  <si>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</si>
  <si>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</si>
  <si>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</si>
  <si>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</si>
  <si>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</si>
  <si>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</si>
  <si>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</si>
  <si>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</si>
  <si>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</si>
  <si>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</si>
  <si>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</si>
  <si>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</si>
  <si>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</si>
  <si>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</si>
  <si>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</si>
  <si>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</si>
  <si>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</si>
  <si>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</si>
  <si>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</si>
  <si>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</si>
  <si>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</si>
  <si>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</si>
  <si>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</si>
  <si>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</si>
  <si>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</si>
  <si>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</si>
  <si>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</si>
  <si>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</si>
  <si>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</si>
  <si>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</si>
  <si>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</si>
  <si>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</si>
  <si>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</si>
  <si>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</si>
  <si>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</si>
  <si>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</si>
  <si>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</si>
  <si>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</si>
  <si>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</si>
  <si>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</si>
  <si>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</si>
  <si>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</si>
  <si>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</si>
  <si>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</si>
  <si>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</si>
  <si>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</si>
  <si>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</si>
  <si>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</si>
  <si>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</si>
  <si>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</si>
  <si>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</si>
  <si>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</si>
  <si>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</si>
  <si>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</si>
  <si>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</si>
  <si>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</si>
  <si>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</si>
  <si>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</si>
  <si>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</si>
  <si>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</si>
  <si>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</si>
  <si>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</si>
  <si>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</si>
  <si>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</si>
  <si>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</si>
  <si>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</si>
  <si>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</si>
  <si>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 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</si>
  <si>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</si>
  <si>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</si>
  <si>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</si>
  <si>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</si>
  <si>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</si>
  <si>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</si>
  <si>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</si>
  <si>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</si>
  <si>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</si>
  <si>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</si>
  <si>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</si>
  <si>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</si>
  <si>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</si>
  <si>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</si>
  <si>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</si>
  <si>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 xml:space="preserve">hld </t>
  </si>
  <si>
    <t>SHERIDAN</t>
  </si>
  <si>
    <t>SHERIDAN LAKE</t>
  </si>
  <si>
    <t>SILT</t>
  </si>
  <si>
    <t>SILVER CLIFF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</si>
  <si>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</si>
  <si>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</si>
  <si>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</si>
  <si>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</si>
  <si>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</si>
  <si>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</si>
  <si>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</si>
  <si>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</si>
  <si>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</si>
  <si>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</si>
  <si>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</si>
  <si>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</si>
  <si>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</si>
  <si>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</si>
  <si>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</si>
  <si>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</si>
  <si>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</si>
  <si>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</si>
  <si>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</si>
  <si>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</si>
  <si>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</si>
  <si>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</si>
  <si>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</si>
  <si>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</si>
  <si>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</si>
  <si>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</si>
  <si>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</si>
  <si>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</si>
  <si>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</si>
  <si>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</si>
  <si>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</si>
  <si>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</si>
  <si>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</si>
  <si>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</si>
  <si>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</si>
  <si>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</si>
  <si>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</si>
  <si>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</si>
  <si>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</si>
  <si>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</si>
  <si>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TOTAL</t>
  </si>
  <si>
    <t>Less Holds =</t>
  </si>
  <si>
    <t>Total of Holds Paid Sept</t>
  </si>
  <si>
    <t>Total of Holds:</t>
  </si>
  <si>
    <t>Grand Total Paid:</t>
  </si>
  <si>
    <t>Total of Holds Due:</t>
  </si>
  <si>
    <t>GA-010, period 3 10/20/21</t>
  </si>
  <si>
    <t>County Holds</t>
  </si>
  <si>
    <t>City Holds</t>
  </si>
  <si>
    <t>Warrants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</si>
</sst>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0.000000%"/>
  </numFmts>
  <fonts count="1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0" fontId="2" fillId="0" borderId="0"/>
    <xf numFmtId="39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39" fontId="3" fillId="0" borderId="0" xfId="3" applyFont="1" applyProtection="1"/>
    <xf numFmtId="39" fontId="4" fillId="0" borderId="0" xfId="3" applyFont="1"/>
    <xf numFmtId="40" fontId="4" fillId="0" borderId="0" xfId="4" applyNumberFormat="1" applyFont="1"/>
    <xf numFmtId="9" fontId="4" fillId="0" borderId="0" xfId="2" applyFont="1"/>
    <xf numFmtId="0" fontId="5" fillId="0" borderId="0" xfId="4" applyFont="1"/>
    <xf numFmtId="0" fontId="4" fillId="0" borderId="0" xfId="4" applyFont="1"/>
    <xf numFmtId="43" fontId="4" fillId="0" borderId="0" xfId="1" applyFont="1"/>
    <xf numFmtId="39" fontId="6" fillId="0" borderId="0" xfId="3" quotePrefix="1" applyFont="1" applyAlignment="1" applyProtection="1">
      <alignment horizontal="left"/>
    </xf>
    <xf numFmtId="0" fontId="7" fillId="0" borderId="0" xfId="4" applyFont="1" applyAlignment="1">
      <alignment horizontal="left"/>
    </xf>
    <xf numFmtId="49" fontId="7" fillId="0" borderId="0" xfId="4" applyNumberFormat="1" applyFont="1"/>
    <xf numFmtId="0" fontId="7" fillId="0" borderId="0" xfId="4" applyFont="1" applyAlignment="1">
      <alignment horizontal="right"/>
    </xf>
    <xf numFmtId="0" fontId="4" fillId="0" borderId="0" xfId="4" applyFont="1" applyAlignment="1">
      <alignment horizontal="right"/>
    </xf>
    <xf numFmtId="40" fontId="7" fillId="0" borderId="0" xfId="4" applyNumberFormat="1" applyFont="1" applyAlignment="1">
      <alignment horizontal="right"/>
    </xf>
    <xf numFmtId="40" fontId="7" fillId="0" borderId="0" xfId="4" applyNumberFormat="1" applyFont="1"/>
    <xf numFmtId="0" fontId="4" fillId="0" borderId="0" xfId="4" applyFont="1" applyAlignment="1">
      <alignment horizontal="center"/>
    </xf>
    <xf numFmtId="43" fontId="4" fillId="0" borderId="0" xfId="1" applyFont="1" applyAlignment="1">
      <alignment horizontal="center"/>
    </xf>
    <xf numFmtId="9" fontId="7" fillId="0" borderId="0" xfId="2" applyFont="1"/>
    <xf numFmtId="0" fontId="5" fillId="0" borderId="0" xfId="4" applyFont="1" applyAlignment="1">
      <alignment horizontal="center"/>
    </xf>
    <xf numFmtId="40" fontId="7" fillId="0" borderId="1" xfId="4" applyNumberFormat="1" applyFont="1" applyBorder="1"/>
    <xf numFmtId="164" fontId="7" fillId="0" borderId="0" xfId="4" applyNumberFormat="1" applyFont="1" applyAlignment="1">
      <alignment horizontal="left"/>
    </xf>
    <xf numFmtId="0" fontId="7" fillId="0" borderId="0" xfId="4" applyFont="1"/>
    <xf numFmtId="164" fontId="8" fillId="0" borderId="0" xfId="4" applyNumberFormat="1" applyFont="1" applyAlignment="1">
      <alignment horizontal="center"/>
    </xf>
    <xf numFmtId="0" fontId="9" fillId="0" borderId="0" xfId="4" applyFont="1"/>
    <xf numFmtId="0" fontId="10" fillId="0" borderId="0" xfId="4" applyFont="1"/>
    <xf numFmtId="0" fontId="7" fillId="0" borderId="0" xfId="0" applyFont="1" applyAlignment="1" applyProtection="1"/>
    <xf numFmtId="39" fontId="7" fillId="0" borderId="0" xfId="5" applyFont="1" applyFill="1" applyAlignment="1" applyProtection="1">
      <alignment horizontal="center"/>
    </xf>
    <xf numFmtId="0" fontId="7" fillId="0" borderId="0" xfId="4" applyFont="1" applyAlignment="1">
      <alignment horizontal="center"/>
    </xf>
    <xf numFmtId="43" fontId="7" fillId="0" borderId="0" xfId="1" applyFont="1" applyAlignment="1">
      <alignment horizontal="center"/>
    </xf>
    <xf numFmtId="0" fontId="7" fillId="0" borderId="0" xfId="6" quotePrefix="1" applyFont="1" applyFill="1" applyAlignment="1" applyProtection="1"/>
    <xf numFmtId="39" fontId="7" fillId="0" borderId="0" xfId="3" applyFont="1" applyAlignment="1" applyProtection="1">
      <alignment horizontal="center"/>
    </xf>
    <xf numFmtId="40" fontId="4" fillId="0" borderId="0" xfId="4" applyNumberFormat="1" applyFont="1" applyAlignment="1">
      <alignment horizontal="center"/>
    </xf>
    <xf numFmtId="0" fontId="11" fillId="0" borderId="0" xfId="4" applyFont="1" applyProtection="1"/>
    <xf numFmtId="165" fontId="12" fillId="0" borderId="0" xfId="7" applyNumberFormat="1" applyFont="1" applyFill="1" applyProtection="1"/>
    <xf numFmtId="40" fontId="4" fillId="0" borderId="0" xfId="4" applyNumberFormat="1" applyFont="1" applyProtection="1"/>
    <xf numFmtId="40" fontId="4" fillId="0" borderId="0" xfId="4" applyNumberFormat="1" applyFont="1" applyAlignment="1"/>
    <xf numFmtId="0" fontId="13" fillId="0" borderId="0" xfId="4" applyFont="1"/>
    <xf numFmtId="4" fontId="4" fillId="0" borderId="0" xfId="1" applyNumberFormat="1" applyFont="1"/>
    <xf numFmtId="2" fontId="4" fillId="0" borderId="0" xfId="1" applyNumberFormat="1" applyFont="1"/>
    <xf numFmtId="39" fontId="4" fillId="0" borderId="0" xfId="3" applyFont="1" applyProtection="1"/>
    <xf numFmtId="0" fontId="11" fillId="0" borderId="0" xfId="4" applyFont="1" applyFill="1" applyProtection="1"/>
    <xf numFmtId="0" fontId="11" fillId="0" borderId="0" xfId="4" quotePrefix="1" applyFont="1" applyAlignment="1" applyProtection="1">
      <alignment horizontal="left"/>
    </xf>
    <xf numFmtId="165" fontId="7" fillId="0" borderId="0" xfId="4" applyNumberFormat="1" applyFont="1" applyAlignment="1" applyProtection="1">
      <alignment horizontal="right"/>
    </xf>
    <xf numFmtId="40" fontId="7" fillId="0" borderId="0" xfId="4" applyNumberFormat="1" applyFont="1" applyProtection="1"/>
    <xf numFmtId="39" fontId="14" fillId="0" borderId="0" xfId="4" quotePrefix="1" applyNumberFormat="1" applyFont="1" applyProtection="1"/>
    <xf numFmtId="43" fontId="7" fillId="0" borderId="0" xfId="1" applyFont="1"/>
    <xf numFmtId="4" fontId="7" fillId="0" borderId="0" xfId="1" applyNumberFormat="1" applyFont="1"/>
    <xf numFmtId="40" fontId="13" fillId="0" borderId="0" xfId="4" applyNumberFormat="1" applyFont="1" applyAlignment="1">
      <alignment horizontal="right"/>
    </xf>
    <xf numFmtId="39" fontId="15" fillId="0" borderId="0" xfId="3" applyFont="1" applyAlignment="1" applyProtection="1">
      <alignment horizontal="right" wrapText="1"/>
    </xf>
    <xf numFmtId="39" fontId="7" fillId="0" borderId="0" xfId="3" applyFont="1"/>
    <xf numFmtId="39" fontId="7" fillId="0" borderId="0" xfId="3" applyFont="1" applyAlignment="1" applyProtection="1">
      <alignment horizontal="right"/>
    </xf>
    <xf numFmtId="39" fontId="4" fillId="0" borderId="0" xfId="3" applyFont="1" applyAlignment="1" applyProtection="1">
      <alignment horizontal="right"/>
    </xf>
    <xf numFmtId="39" fontId="16" fillId="0" borderId="0" xfId="3" applyFont="1"/>
    <xf numFmtId="39" fontId="15" fillId="0" borderId="1" xfId="3" applyFont="1" applyBorder="1" applyAlignment="1" applyProtection="1">
      <alignment horizontal="right"/>
    </xf>
    <xf numFmtId="40" fontId="7" fillId="2" borderId="1" xfId="3" applyNumberFormat="1" applyFont="1" applyFill="1" applyBorder="1"/>
    <xf numFmtId="39" fontId="7" fillId="0" borderId="2" xfId="3" applyFont="1" applyBorder="1" applyAlignment="1">
      <alignment horizontal="right"/>
    </xf>
    <xf numFmtId="39" fontId="7" fillId="0" borderId="2" xfId="3" applyFont="1" applyBorder="1"/>
    <xf numFmtId="43" fontId="4" fillId="0" borderId="0" xfId="4" applyNumberFormat="1" applyFont="1"/>
    <xf numFmtId="0" fontId="14" fillId="0" borderId="0" xfId="4" applyFont="1" applyAlignment="1">
      <alignment horizontal="right"/>
    </xf>
    <xf numFmtId="40" fontId="7" fillId="0" borderId="2" xfId="4" applyNumberFormat="1" applyFont="1" applyBorder="1"/>
  </cellXfs>
  <cellStyles count="8">
    <cellStyle name="Comma" xfId="1" builtinId="3"/>
    <cellStyle name="Normal" xfId="0" builtinId="0"/>
    <cellStyle name="Normal 10 2" xfId="7"/>
    <cellStyle name="Normal 6" xfId="4"/>
    <cellStyle name="Normal_CNTYCALCxx CIFISxxS CIFISxxO TEMPLATE" xfId="6"/>
    <cellStyle name="Normal_HOLDFY'01" xfId="5"/>
    <cellStyle name="Normal_HUTCOUNTY '0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B/2022/HUTF%20FY22/1-2022%20HUTF%20405C%20BREAKDOW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tshares\cstdata\CINDY\REPORTS\FY15\1-AUG%20&amp;%20SEP14%20FY15%20HUT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cst\acct\Cindy\2003\HIGHWAY%20USERS%202003\HUTYT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21-260 CSFR County Breakdown"/>
      <sheetName val="SB21-260 CSFR Cities Breakdown"/>
      <sheetName val="HOLD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"/>
      <sheetName val="HUTDISTR"/>
      <sheetName val="HUTCOUNTY"/>
      <sheetName val="Counties-Faster Tier Bkdwn"/>
      <sheetName val="HUTCITIES"/>
      <sheetName val="Cities-FASTER"/>
    </sheetNames>
    <sheetDataSet>
      <sheetData sheetId="0"/>
      <sheetData sheetId="1"/>
      <sheetData sheetId="2">
        <row r="2">
          <cell r="C2" t="str">
            <v>FY 2015</v>
          </cell>
          <cell r="F2" t="str">
            <v>JULY</v>
          </cell>
          <cell r="G2" t="str">
            <v>AUGUST</v>
          </cell>
          <cell r="H2" t="str">
            <v>SEPTEMBER</v>
          </cell>
          <cell r="I2" t="str">
            <v>OCTOBER</v>
          </cell>
          <cell r="J2" t="str">
            <v>NOVEMBER</v>
          </cell>
          <cell r="K2" t="str">
            <v>DECEMBER</v>
          </cell>
          <cell r="L2" t="str">
            <v>JANUARY</v>
          </cell>
          <cell r="M2" t="str">
            <v>FEBRUARY</v>
          </cell>
          <cell r="N2" t="str">
            <v>MARCH</v>
          </cell>
          <cell r="O2" t="str">
            <v>APRIL</v>
          </cell>
          <cell r="P2" t="str">
            <v>MAY</v>
          </cell>
          <cell r="Q2" t="str">
            <v>JUNE</v>
          </cell>
          <cell r="S2" t="str">
            <v>YTD</v>
          </cell>
        </row>
        <row r="4">
          <cell r="C4" t="str">
            <v>HUT</v>
          </cell>
          <cell r="F4">
            <v>5440810</v>
          </cell>
          <cell r="G4">
            <v>4397895</v>
          </cell>
          <cell r="H4">
            <v>4363602</v>
          </cell>
          <cell r="S4">
            <v>14202307</v>
          </cell>
          <cell r="X4" t="str">
            <v>HUTF OVER FY88 TO BE DISTRIBUTED TO</v>
          </cell>
        </row>
        <row r="5">
          <cell r="C5" t="str">
            <v>&gt; 7 CENTS + FASTER</v>
          </cell>
          <cell r="F5">
            <v>12675321</v>
          </cell>
          <cell r="G5">
            <v>12297893</v>
          </cell>
          <cell r="H5">
            <v>13167618</v>
          </cell>
          <cell r="S5">
            <v>38140832</v>
          </cell>
          <cell r="X5" t="str">
            <v>COUNTIES PER STATUTE 43-4-207(2)(a)(II)</v>
          </cell>
        </row>
        <row r="6">
          <cell r="L6">
            <v>46528211.609999999</v>
          </cell>
        </row>
        <row r="7">
          <cell r="E7" t="str">
            <v>TOTAL</v>
          </cell>
          <cell r="F7">
            <v>18116131</v>
          </cell>
          <cell r="G7">
            <v>16695788</v>
          </cell>
          <cell r="H7">
            <v>17531220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52343139</v>
          </cell>
          <cell r="T7" t="str">
            <v xml:space="preserve">AMOUNT  </v>
          </cell>
          <cell r="V7" t="str">
            <v>SECOND</v>
          </cell>
        </row>
        <row r="8">
          <cell r="D8" t="str">
            <v>TOTAL DUE TO</v>
          </cell>
          <cell r="E8" t="str">
            <v>% DUE</v>
          </cell>
          <cell r="F8" t="str">
            <v>JUL PYMT</v>
          </cell>
          <cell r="G8" t="str">
            <v>AUG PYMT</v>
          </cell>
          <cell r="H8" t="str">
            <v>SEP PYMT</v>
          </cell>
          <cell r="I8" t="str">
            <v>OCT PYMT</v>
          </cell>
          <cell r="J8" t="str">
            <v>NOV PYMT</v>
          </cell>
          <cell r="K8" t="str">
            <v>DEC PYMT</v>
          </cell>
          <cell r="L8" t="str">
            <v>JAN PYMT</v>
          </cell>
          <cell r="M8" t="str">
            <v>FEB PYMT</v>
          </cell>
          <cell r="N8" t="str">
            <v>MAR PYMT</v>
          </cell>
          <cell r="O8" t="str">
            <v>APR PYMT</v>
          </cell>
          <cell r="P8" t="str">
            <v>MAY PYMT</v>
          </cell>
          <cell r="Q8" t="str">
            <v>JUN PYMT</v>
          </cell>
          <cell r="S8" t="str">
            <v>TOTAL YTD</v>
          </cell>
          <cell r="T8" t="str">
            <v xml:space="preserve">UP TO 69.7, then </v>
          </cell>
          <cell r="V8" t="str">
            <v>TIER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D8" t="str">
            <v xml:space="preserve">TOTAL </v>
          </cell>
        </row>
        <row r="9">
          <cell r="A9" t="str">
            <v>62</v>
          </cell>
          <cell r="D9" t="str">
            <v>COUNTIES FY88</v>
          </cell>
          <cell r="E9" t="str">
            <v>DEPOSIT DATE:</v>
          </cell>
          <cell r="G9">
            <v>41900</v>
          </cell>
          <cell r="H9">
            <v>41929</v>
          </cell>
          <cell r="T9" t="str">
            <v>OVER</v>
          </cell>
          <cell r="AA9" t="str">
            <v>TOTALS FOR</v>
          </cell>
          <cell r="AB9" t="str">
            <v>THIRD TIER</v>
          </cell>
          <cell r="AC9">
            <v>0</v>
          </cell>
          <cell r="AD9" t="str">
            <v>DECEMBER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M9" t="str">
            <v>TOTALS FOR</v>
          </cell>
        </row>
        <row r="10"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  <cell r="I10" t="str">
            <v>=</v>
          </cell>
          <cell r="J10" t="str">
            <v>=</v>
          </cell>
          <cell r="K10" t="str">
            <v>=</v>
          </cell>
          <cell r="L10" t="str">
            <v>=</v>
          </cell>
          <cell r="M10" t="str">
            <v>=</v>
          </cell>
          <cell r="N10" t="str">
            <v>=</v>
          </cell>
          <cell r="O10" t="str">
            <v>=</v>
          </cell>
          <cell r="P10" t="str">
            <v>=</v>
          </cell>
          <cell r="Q10" t="str">
            <v>=</v>
          </cell>
          <cell r="S10" t="str">
            <v>=</v>
          </cell>
          <cell r="T10" t="str">
            <v>=</v>
          </cell>
          <cell r="V10" t="str">
            <v>=</v>
          </cell>
          <cell r="W10" t="str">
            <v>NOVEMBER</v>
          </cell>
          <cell r="X10" t="str">
            <v>DECEMBER</v>
          </cell>
          <cell r="AA10" t="str">
            <v>SECOND TIER</v>
          </cell>
          <cell r="AB10" t="str">
            <v>HB 1272 %</v>
          </cell>
          <cell r="AC10" t="str">
            <v>DECEMBER</v>
          </cell>
          <cell r="AD10" t="str">
            <v>PAYMENT</v>
          </cell>
          <cell r="AE10" t="str">
            <v>JANUARY</v>
          </cell>
          <cell r="AF10" t="str">
            <v>JANUARY</v>
          </cell>
          <cell r="AG10" t="str">
            <v>FEBRUARY</v>
          </cell>
          <cell r="AH10" t="str">
            <v>MARCH</v>
          </cell>
          <cell r="AI10" t="str">
            <v>APRIL</v>
          </cell>
          <cell r="AJ10" t="str">
            <v>MAY</v>
          </cell>
          <cell r="AK10" t="str">
            <v>JUNE</v>
          </cell>
          <cell r="AM10" t="str">
            <v>THIRD TIER</v>
          </cell>
        </row>
        <row r="11">
          <cell r="E11" t="str">
            <v>1st Tier</v>
          </cell>
          <cell r="S11" t="str">
            <v/>
          </cell>
          <cell r="W11" t="str">
            <v>=</v>
          </cell>
          <cell r="X11" t="str">
            <v>=</v>
          </cell>
          <cell r="Y11" t="str">
            <v>=</v>
          </cell>
          <cell r="Z11" t="str">
            <v>=</v>
          </cell>
          <cell r="AA11" t="str">
            <v>=</v>
          </cell>
          <cell r="AB11" t="str">
            <v>=</v>
          </cell>
          <cell r="AC11" t="str">
            <v>=</v>
          </cell>
          <cell r="AD11" t="str">
            <v>=</v>
          </cell>
          <cell r="AE11" t="str">
            <v>=</v>
          </cell>
          <cell r="AF11" t="str">
            <v>=</v>
          </cell>
          <cell r="AG11" t="str">
            <v>=</v>
          </cell>
          <cell r="AH11" t="str">
            <v>=</v>
          </cell>
          <cell r="AI11" t="str">
            <v>=</v>
          </cell>
          <cell r="AJ11" t="str">
            <v>=</v>
          </cell>
          <cell r="AM11" t="str">
            <v>=</v>
          </cell>
        </row>
        <row r="12">
          <cell r="B12">
            <v>1</v>
          </cell>
          <cell r="C12" t="str">
            <v>ADAMS</v>
          </cell>
          <cell r="D12">
            <v>2281053.7000000002</v>
          </cell>
          <cell r="E12">
            <v>3.2737000000000002E-2</v>
          </cell>
          <cell r="F12">
            <v>593067.78</v>
          </cell>
          <cell r="G12">
            <v>546570.01</v>
          </cell>
          <cell r="H12">
            <v>573919.55000000005</v>
          </cell>
          <cell r="I12">
            <v>0</v>
          </cell>
          <cell r="S12">
            <v>1713557.34</v>
          </cell>
          <cell r="T12">
            <v>567496.3600000001</v>
          </cell>
          <cell r="V12">
            <v>9.5717999999999998E-2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4.2580873800000002E-2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M12">
            <v>0</v>
          </cell>
        </row>
        <row r="13">
          <cell r="B13">
            <v>2</v>
          </cell>
          <cell r="C13" t="str">
            <v>ALAMOSA</v>
          </cell>
          <cell r="D13">
            <v>720317.76</v>
          </cell>
          <cell r="E13">
            <v>1.0338E-2</v>
          </cell>
          <cell r="F13">
            <v>187284.56</v>
          </cell>
          <cell r="G13">
            <v>172601.06</v>
          </cell>
          <cell r="H13">
            <v>181237.75</v>
          </cell>
          <cell r="I13">
            <v>0</v>
          </cell>
          <cell r="S13">
            <v>541123.37</v>
          </cell>
          <cell r="T13">
            <v>179194.39</v>
          </cell>
          <cell r="V13">
            <v>1.1598000000000001E-2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8.7830305000000004E-3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</row>
        <row r="14">
          <cell r="B14">
            <v>3</v>
          </cell>
          <cell r="C14" t="str">
            <v>ARAPAHOE</v>
          </cell>
          <cell r="D14">
            <v>2341425.33</v>
          </cell>
          <cell r="E14">
            <v>3.3603000000000001E-2</v>
          </cell>
          <cell r="F14">
            <v>608756.35</v>
          </cell>
          <cell r="G14">
            <v>561028.56000000006</v>
          </cell>
          <cell r="H14">
            <v>589101.59</v>
          </cell>
          <cell r="I14">
            <v>0</v>
          </cell>
          <cell r="S14">
            <v>1758886.5</v>
          </cell>
          <cell r="T14">
            <v>582538.83000000007</v>
          </cell>
          <cell r="V14">
            <v>0.12656000000000001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3.6243038599999999E-2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</row>
        <row r="15">
          <cell r="B15">
            <v>4</v>
          </cell>
          <cell r="C15" t="str">
            <v>ARCHULETA</v>
          </cell>
          <cell r="D15">
            <v>751184.67</v>
          </cell>
          <cell r="E15">
            <v>1.0781000000000001E-2</v>
          </cell>
          <cell r="F15">
            <v>195310.01</v>
          </cell>
          <cell r="G15">
            <v>179997.29</v>
          </cell>
          <cell r="H15">
            <v>189004.08</v>
          </cell>
          <cell r="I15">
            <v>0</v>
          </cell>
          <cell r="S15">
            <v>564311.38</v>
          </cell>
          <cell r="T15">
            <v>186873.29000000004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1.0964583599999999E-2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</row>
        <row r="16">
          <cell r="B16">
            <v>5</v>
          </cell>
          <cell r="C16" t="str">
            <v>BACA</v>
          </cell>
          <cell r="D16">
            <v>1082506.32</v>
          </cell>
          <cell r="E16">
            <v>1.5535999999999999E-2</v>
          </cell>
          <cell r="F16">
            <v>281452.21000000002</v>
          </cell>
          <cell r="G16">
            <v>259385.76</v>
          </cell>
          <cell r="H16">
            <v>272365.03000000003</v>
          </cell>
          <cell r="I16">
            <v>0</v>
          </cell>
          <cell r="S16">
            <v>813203</v>
          </cell>
          <cell r="T16">
            <v>269303.32000000007</v>
          </cell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1.20787408E-2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M16">
            <v>0</v>
          </cell>
        </row>
        <row r="17">
          <cell r="B17">
            <v>6</v>
          </cell>
          <cell r="C17" t="str">
            <v>BENT</v>
          </cell>
          <cell r="D17">
            <v>541768.41</v>
          </cell>
          <cell r="E17">
            <v>7.7749999999999998E-3</v>
          </cell>
          <cell r="F17">
            <v>140852.92000000001</v>
          </cell>
          <cell r="G17">
            <v>129809.75</v>
          </cell>
          <cell r="H17">
            <v>136305.24</v>
          </cell>
          <cell r="I17">
            <v>0</v>
          </cell>
          <cell r="S17">
            <v>406967.91000000003</v>
          </cell>
          <cell r="T17">
            <v>134800.5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5.9215548999999998E-3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</row>
        <row r="18">
          <cell r="B18">
            <v>7</v>
          </cell>
          <cell r="C18" t="str">
            <v>BOULDER</v>
          </cell>
          <cell r="D18">
            <v>1492763.54</v>
          </cell>
          <cell r="E18">
            <v>2.1423999999999999E-2</v>
          </cell>
          <cell r="F18">
            <v>388119.99</v>
          </cell>
          <cell r="G18">
            <v>357690.56</v>
          </cell>
          <cell r="H18">
            <v>375588.86</v>
          </cell>
          <cell r="I18">
            <v>0</v>
          </cell>
          <cell r="S18">
            <v>1121399.4100000001</v>
          </cell>
          <cell r="T18">
            <v>371364.12999999989</v>
          </cell>
          <cell r="V18">
            <v>7.3570999999999998E-2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2.79513175E-2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B19">
            <v>8</v>
          </cell>
          <cell r="C19" t="str">
            <v>CHAFFEE</v>
          </cell>
          <cell r="D19">
            <v>890798.04</v>
          </cell>
          <cell r="E19">
            <v>1.2784E-2</v>
          </cell>
          <cell r="F19">
            <v>231596.62</v>
          </cell>
          <cell r="G19">
            <v>213438.95</v>
          </cell>
          <cell r="H19">
            <v>224119.12</v>
          </cell>
          <cell r="I19">
            <v>0</v>
          </cell>
          <cell r="S19">
            <v>669154.68999999994</v>
          </cell>
          <cell r="T19">
            <v>221643.35000000009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8.3026984000000009E-3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B20">
            <v>9</v>
          </cell>
          <cell r="C20" t="str">
            <v>CHEYENNE</v>
          </cell>
          <cell r="D20">
            <v>583594.6</v>
          </cell>
          <cell r="E20">
            <v>8.3759999999999998E-3</v>
          </cell>
          <cell r="F20">
            <v>151740.71</v>
          </cell>
          <cell r="G20">
            <v>139843.92000000001</v>
          </cell>
          <cell r="H20">
            <v>146841.5</v>
          </cell>
          <cell r="I20">
            <v>0</v>
          </cell>
          <cell r="S20">
            <v>438426.13</v>
          </cell>
          <cell r="T20">
            <v>145168.46999999997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7.1285608999999998E-3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</row>
        <row r="21">
          <cell r="B21">
            <v>10</v>
          </cell>
          <cell r="C21" t="str">
            <v>CLEAR CREEK</v>
          </cell>
          <cell r="D21">
            <v>392966.09</v>
          </cell>
          <cell r="E21">
            <v>5.64E-3</v>
          </cell>
          <cell r="F21">
            <v>102174.98</v>
          </cell>
          <cell r="G21">
            <v>94164.24</v>
          </cell>
          <cell r="H21">
            <v>98876.08</v>
          </cell>
          <cell r="I21">
            <v>0</v>
          </cell>
          <cell r="S21">
            <v>295215.3</v>
          </cell>
          <cell r="T21">
            <v>97750.790000000037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4.8381604999999999E-3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</row>
        <row r="22">
          <cell r="B22">
            <v>11</v>
          </cell>
          <cell r="C22" t="str">
            <v>CONEJOS</v>
          </cell>
          <cell r="D22">
            <v>789187.74</v>
          </cell>
          <cell r="E22">
            <v>1.1325999999999999E-2</v>
          </cell>
          <cell r="F22">
            <v>205183.3</v>
          </cell>
          <cell r="G22">
            <v>189096.49</v>
          </cell>
          <cell r="H22">
            <v>198558.6</v>
          </cell>
          <cell r="I22">
            <v>0</v>
          </cell>
          <cell r="S22">
            <v>592838.39</v>
          </cell>
          <cell r="T22">
            <v>196349.34999999998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8.8066134999999993E-3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>
            <v>0</v>
          </cell>
        </row>
        <row r="23">
          <cell r="B23">
            <v>12</v>
          </cell>
          <cell r="C23" t="str">
            <v>COSTILLA</v>
          </cell>
          <cell r="D23">
            <v>1395398.05</v>
          </cell>
          <cell r="E23">
            <v>2.0025999999999999E-2</v>
          </cell>
          <cell r="F23">
            <v>362793.64</v>
          </cell>
          <cell r="G23">
            <v>334349.84999999998</v>
          </cell>
          <cell r="H23">
            <v>351080.21</v>
          </cell>
          <cell r="I23">
            <v>0</v>
          </cell>
          <cell r="S23">
            <v>1048223.7</v>
          </cell>
          <cell r="T23">
            <v>347174.35000000009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2.0664550899999998E-2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M23">
            <v>0</v>
          </cell>
        </row>
        <row r="24">
          <cell r="B24">
            <v>13</v>
          </cell>
          <cell r="C24" t="str">
            <v>CROWLEY</v>
          </cell>
          <cell r="D24">
            <v>296542.77</v>
          </cell>
          <cell r="E24">
            <v>4.2560000000000002E-3</v>
          </cell>
          <cell r="F24">
            <v>77102.25</v>
          </cell>
          <cell r="G24">
            <v>71057.27</v>
          </cell>
          <cell r="H24">
            <v>74612.87</v>
          </cell>
          <cell r="I24">
            <v>0</v>
          </cell>
          <cell r="S24">
            <v>222772.39</v>
          </cell>
          <cell r="T24">
            <v>73770.38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3.4503272000000001E-3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</row>
        <row r="25">
          <cell r="B25">
            <v>14</v>
          </cell>
          <cell r="C25" t="str">
            <v>CUSTER</v>
          </cell>
          <cell r="D25">
            <v>527848.94999999995</v>
          </cell>
          <cell r="E25">
            <v>7.5760000000000003E-3</v>
          </cell>
          <cell r="F25">
            <v>137247.81</v>
          </cell>
          <cell r="G25">
            <v>126487.29</v>
          </cell>
          <cell r="H25">
            <v>132816.51999999999</v>
          </cell>
          <cell r="I25">
            <v>0</v>
          </cell>
          <cell r="S25">
            <v>396551.62</v>
          </cell>
          <cell r="T25">
            <v>131297.32999999996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5.7970265E-3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M25">
            <v>0</v>
          </cell>
        </row>
        <row r="26">
          <cell r="B26">
            <v>15</v>
          </cell>
          <cell r="C26" t="str">
            <v>DELTA</v>
          </cell>
          <cell r="D26">
            <v>1093657.42</v>
          </cell>
          <cell r="E26">
            <v>1.5696000000000002E-2</v>
          </cell>
          <cell r="F26">
            <v>284350.78999999998</v>
          </cell>
          <cell r="G26">
            <v>262057.09</v>
          </cell>
          <cell r="H26">
            <v>275170.03000000003</v>
          </cell>
          <cell r="I26">
            <v>0</v>
          </cell>
          <cell r="S26">
            <v>821577.91</v>
          </cell>
          <cell r="T26">
            <v>272079.50999999989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1.47024758E-2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M26">
            <v>0</v>
          </cell>
        </row>
        <row r="27">
          <cell r="B27">
            <v>16</v>
          </cell>
          <cell r="C27" t="str">
            <v>DOLORES</v>
          </cell>
          <cell r="D27">
            <v>792399.35999999999</v>
          </cell>
          <cell r="E27">
            <v>1.1372E-2</v>
          </cell>
          <cell r="F27">
            <v>206016.64000000001</v>
          </cell>
          <cell r="G27">
            <v>189864.5</v>
          </cell>
          <cell r="H27">
            <v>199365.03</v>
          </cell>
          <cell r="I27">
            <v>0</v>
          </cell>
          <cell r="S27">
            <v>595246.17000000004</v>
          </cell>
          <cell r="T27">
            <v>197153.18999999994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7.4465419E-3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M27">
            <v>0</v>
          </cell>
        </row>
        <row r="28">
          <cell r="B28">
            <v>17</v>
          </cell>
          <cell r="C28" t="str">
            <v xml:space="preserve">DOUGLAS </v>
          </cell>
          <cell r="D28">
            <v>1278624.57</v>
          </cell>
          <cell r="E28">
            <v>1.8350000000000002E-2</v>
          </cell>
          <cell r="F28">
            <v>332431</v>
          </cell>
          <cell r="G28">
            <v>306367.71000000002</v>
          </cell>
          <cell r="H28">
            <v>321697.89</v>
          </cell>
          <cell r="I28">
            <v>0</v>
          </cell>
          <cell r="S28">
            <v>960496.6</v>
          </cell>
          <cell r="T28">
            <v>318127.97000000009</v>
          </cell>
          <cell r="V28">
            <v>3.5147999999999999E-2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5.2498720300000003E-2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</row>
        <row r="29">
          <cell r="B29">
            <v>18</v>
          </cell>
          <cell r="C29" t="str">
            <v>EAGLE</v>
          </cell>
          <cell r="D29">
            <v>906139.28</v>
          </cell>
          <cell r="E29">
            <v>1.3004999999999999E-2</v>
          </cell>
          <cell r="F29">
            <v>235600.28</v>
          </cell>
          <cell r="G29">
            <v>217128.72</v>
          </cell>
          <cell r="H29">
            <v>227993.52</v>
          </cell>
          <cell r="I29">
            <v>0</v>
          </cell>
          <cell r="S29">
            <v>680722.52</v>
          </cell>
          <cell r="T29">
            <v>225416.76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1.19578692E-2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M29">
            <v>0</v>
          </cell>
        </row>
        <row r="30">
          <cell r="B30">
            <v>19</v>
          </cell>
          <cell r="C30" t="str">
            <v>EL PASO</v>
          </cell>
          <cell r="D30">
            <v>2603687.38</v>
          </cell>
          <cell r="E30">
            <v>3.7366999999999997E-2</v>
          </cell>
          <cell r="F30">
            <v>676945.47</v>
          </cell>
          <cell r="G30">
            <v>623871.51</v>
          </cell>
          <cell r="H30">
            <v>655089.1</v>
          </cell>
          <cell r="I30">
            <v>0</v>
          </cell>
          <cell r="S30">
            <v>1955906.08</v>
          </cell>
          <cell r="T30">
            <v>647781.29999999981</v>
          </cell>
          <cell r="V30">
            <v>0.130552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6.6739580699999995E-2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</row>
        <row r="31">
          <cell r="B31">
            <v>20</v>
          </cell>
          <cell r="C31" t="str">
            <v>ELBERT</v>
          </cell>
          <cell r="D31">
            <v>940264.43</v>
          </cell>
          <cell r="E31">
            <v>1.3494000000000001E-2</v>
          </cell>
          <cell r="F31">
            <v>244459.07</v>
          </cell>
          <cell r="G31">
            <v>225292.96</v>
          </cell>
          <cell r="H31">
            <v>236566.28</v>
          </cell>
          <cell r="I31">
            <v>0</v>
          </cell>
          <cell r="S31">
            <v>706318.31</v>
          </cell>
          <cell r="T31">
            <v>233946.12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1.47453576E-2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M31">
            <v>0</v>
          </cell>
        </row>
        <row r="32">
          <cell r="B32">
            <v>21</v>
          </cell>
          <cell r="C32" t="str">
            <v>FREMONT</v>
          </cell>
          <cell r="D32">
            <v>1041700.7</v>
          </cell>
          <cell r="E32">
            <v>1.495E-2</v>
          </cell>
          <cell r="F32">
            <v>270836.15999999997</v>
          </cell>
          <cell r="G32">
            <v>249602.03</v>
          </cell>
          <cell r="H32">
            <v>262091.74</v>
          </cell>
          <cell r="I32">
            <v>0</v>
          </cell>
          <cell r="S32">
            <v>782529.92999999993</v>
          </cell>
          <cell r="T32">
            <v>259170.77000000002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1.41662219E-2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M32">
            <v>0</v>
          </cell>
        </row>
        <row r="33">
          <cell r="B33">
            <v>22</v>
          </cell>
          <cell r="C33" t="str">
            <v>GARFIELD</v>
          </cell>
          <cell r="D33">
            <v>1317968.47</v>
          </cell>
          <cell r="E33">
            <v>1.8915000000000001E-2</v>
          </cell>
          <cell r="F33">
            <v>342666.62</v>
          </cell>
          <cell r="G33">
            <v>315800.83</v>
          </cell>
          <cell r="H33">
            <v>331603.03000000003</v>
          </cell>
          <cell r="I33">
            <v>0</v>
          </cell>
          <cell r="S33">
            <v>990070.48</v>
          </cell>
          <cell r="T33">
            <v>327897.99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1.8527533200000001E-2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M33">
            <v>0</v>
          </cell>
        </row>
        <row r="34">
          <cell r="B34">
            <v>23</v>
          </cell>
          <cell r="C34" t="str">
            <v>GILPIN</v>
          </cell>
          <cell r="D34">
            <v>289925.76000000001</v>
          </cell>
          <cell r="E34">
            <v>4.1609999999999998E-3</v>
          </cell>
          <cell r="F34">
            <v>75381.22</v>
          </cell>
          <cell r="G34">
            <v>69471.17</v>
          </cell>
          <cell r="H34">
            <v>72947.41</v>
          </cell>
          <cell r="I34">
            <v>0</v>
          </cell>
          <cell r="S34">
            <v>217799.80000000002</v>
          </cell>
          <cell r="T34">
            <v>72125.959999999992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3.0981297000000001E-3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M34">
            <v>0</v>
          </cell>
        </row>
        <row r="35">
          <cell r="B35">
            <v>24</v>
          </cell>
          <cell r="C35" t="str">
            <v>GRAND</v>
          </cell>
          <cell r="D35">
            <v>1211342.1200000001</v>
          </cell>
          <cell r="E35">
            <v>1.7385000000000001E-2</v>
          </cell>
          <cell r="F35">
            <v>314948.94</v>
          </cell>
          <cell r="G35">
            <v>290256.27</v>
          </cell>
          <cell r="H35">
            <v>304780.26</v>
          </cell>
          <cell r="I35">
            <v>0</v>
          </cell>
          <cell r="S35">
            <v>909985.47</v>
          </cell>
          <cell r="T35">
            <v>301356.65000000014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1.31090323E-2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M35">
            <v>0</v>
          </cell>
        </row>
        <row r="36">
          <cell r="B36">
            <v>25</v>
          </cell>
          <cell r="C36" t="str">
            <v>GUNNISON</v>
          </cell>
          <cell r="D36">
            <v>1271008.3700000001</v>
          </cell>
          <cell r="E36">
            <v>1.8241E-2</v>
          </cell>
          <cell r="F36">
            <v>330456.34999999998</v>
          </cell>
          <cell r="G36">
            <v>304547.87</v>
          </cell>
          <cell r="H36">
            <v>319786.98</v>
          </cell>
          <cell r="I36">
            <v>0</v>
          </cell>
          <cell r="S36">
            <v>954791.2</v>
          </cell>
          <cell r="T36">
            <v>316217.17000000016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1.2956860000000001E-2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M36">
            <v>0</v>
          </cell>
        </row>
        <row r="37">
          <cell r="B37">
            <v>26</v>
          </cell>
          <cell r="C37" t="str">
            <v>HINSDALE</v>
          </cell>
          <cell r="D37">
            <v>395150.2</v>
          </cell>
          <cell r="E37">
            <v>5.6709999999999998E-3</v>
          </cell>
          <cell r="F37">
            <v>102736.58</v>
          </cell>
          <cell r="G37">
            <v>94681.81</v>
          </cell>
          <cell r="H37">
            <v>99419.55</v>
          </cell>
          <cell r="I37">
            <v>0</v>
          </cell>
          <cell r="S37">
            <v>296837.94</v>
          </cell>
          <cell r="T37">
            <v>98312.260000000009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2.9540742000000002E-3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</row>
        <row r="38">
          <cell r="B38">
            <v>27</v>
          </cell>
          <cell r="C38" t="str">
            <v>HUERFANO</v>
          </cell>
          <cell r="D38">
            <v>784334.23</v>
          </cell>
          <cell r="E38">
            <v>1.1257E-2</v>
          </cell>
          <cell r="F38">
            <v>203933.29</v>
          </cell>
          <cell r="G38">
            <v>187944.49</v>
          </cell>
          <cell r="H38">
            <v>197348.94</v>
          </cell>
          <cell r="I38">
            <v>0</v>
          </cell>
          <cell r="S38">
            <v>589226.72</v>
          </cell>
          <cell r="T38">
            <v>195107.51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7.7881108000000003E-3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</row>
        <row r="39">
          <cell r="B39">
            <v>28</v>
          </cell>
          <cell r="C39" t="str">
            <v>JACKSON</v>
          </cell>
          <cell r="D39">
            <v>643520.80000000005</v>
          </cell>
          <cell r="E39">
            <v>9.2359999999999994E-3</v>
          </cell>
          <cell r="F39">
            <v>167320.59</v>
          </cell>
          <cell r="G39">
            <v>154202.29999999999</v>
          </cell>
          <cell r="H39">
            <v>161918.35</v>
          </cell>
          <cell r="I39">
            <v>0</v>
          </cell>
          <cell r="S39">
            <v>483441.24</v>
          </cell>
          <cell r="T39">
            <v>160079.56000000006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6.0617672000000001E-3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M39">
            <v>0</v>
          </cell>
        </row>
        <row r="40">
          <cell r="B40">
            <v>29</v>
          </cell>
          <cell r="C40" t="str">
            <v>JEFFERSON</v>
          </cell>
          <cell r="D40">
            <v>3570734.86</v>
          </cell>
          <cell r="E40">
            <v>5.1246E-2</v>
          </cell>
          <cell r="F40">
            <v>928379.25</v>
          </cell>
          <cell r="G40">
            <v>855592.35</v>
          </cell>
          <cell r="H40">
            <v>898404.9</v>
          </cell>
          <cell r="I40">
            <v>0</v>
          </cell>
          <cell r="S40">
            <v>2682376.5</v>
          </cell>
          <cell r="T40">
            <v>888358.35999999987</v>
          </cell>
          <cell r="V40">
            <v>0.14966599999999999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6.9086976100000003E-2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M40">
            <v>0</v>
          </cell>
        </row>
        <row r="41">
          <cell r="B41">
            <v>30</v>
          </cell>
          <cell r="C41" t="str">
            <v>KIOWA</v>
          </cell>
          <cell r="D41">
            <v>619558.92000000004</v>
          </cell>
          <cell r="E41">
            <v>8.8920000000000006E-3</v>
          </cell>
          <cell r="F41">
            <v>161088.64000000001</v>
          </cell>
          <cell r="G41">
            <v>148458.95000000001</v>
          </cell>
          <cell r="H41">
            <v>155887.60999999999</v>
          </cell>
          <cell r="I41">
            <v>0</v>
          </cell>
          <cell r="S41">
            <v>465435.2</v>
          </cell>
          <cell r="T41">
            <v>154123.72000000003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6.6168855E-3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</row>
        <row r="42">
          <cell r="B42">
            <v>31</v>
          </cell>
          <cell r="C42" t="str">
            <v>KIT CARSON</v>
          </cell>
          <cell r="D42">
            <v>1145358.56</v>
          </cell>
          <cell r="E42">
            <v>1.6438000000000001E-2</v>
          </cell>
          <cell r="F42">
            <v>297792.96000000002</v>
          </cell>
          <cell r="G42">
            <v>274445.36</v>
          </cell>
          <cell r="H42">
            <v>288178.19</v>
          </cell>
          <cell r="I42">
            <v>0</v>
          </cell>
          <cell r="S42">
            <v>860416.51</v>
          </cell>
          <cell r="T42">
            <v>284942.05000000005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1.3696752499999999E-2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M42">
            <v>0</v>
          </cell>
        </row>
        <row r="43">
          <cell r="B43">
            <v>32</v>
          </cell>
          <cell r="C43" t="str">
            <v>LA PLATA</v>
          </cell>
          <cell r="D43">
            <v>927643.41</v>
          </cell>
          <cell r="E43">
            <v>1.3313E-2</v>
          </cell>
          <cell r="F43">
            <v>241180.05</v>
          </cell>
          <cell r="G43">
            <v>222271.03</v>
          </cell>
          <cell r="H43">
            <v>233393.13</v>
          </cell>
          <cell r="I43">
            <v>0</v>
          </cell>
          <cell r="S43">
            <v>696844.21</v>
          </cell>
          <cell r="T43">
            <v>230799.20000000007</v>
          </cell>
          <cell r="V43">
            <v>2.0733000000000001E-2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1.63429756E-2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M43">
            <v>0</v>
          </cell>
        </row>
        <row r="44">
          <cell r="B44">
            <v>33</v>
          </cell>
          <cell r="C44" t="str">
            <v>LAKE</v>
          </cell>
          <cell r="D44">
            <v>275569.68</v>
          </cell>
          <cell r="E44">
            <v>3.9550000000000002E-3</v>
          </cell>
          <cell r="F44">
            <v>71649.3</v>
          </cell>
          <cell r="G44">
            <v>66031.839999999997</v>
          </cell>
          <cell r="H44">
            <v>69335.98</v>
          </cell>
          <cell r="I44">
            <v>0</v>
          </cell>
          <cell r="S44">
            <v>207017.12</v>
          </cell>
          <cell r="T44">
            <v>68552.56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3.7417100000000001E-3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M44">
            <v>0</v>
          </cell>
        </row>
        <row r="45">
          <cell r="B45">
            <v>34</v>
          </cell>
          <cell r="C45" t="str">
            <v>LARIMER</v>
          </cell>
          <cell r="D45">
            <v>2039724.61</v>
          </cell>
          <cell r="E45">
            <v>2.9274000000000001E-2</v>
          </cell>
          <cell r="F45">
            <v>530331.62</v>
          </cell>
          <cell r="G45">
            <v>488752.5</v>
          </cell>
          <cell r="H45">
            <v>513208.93</v>
          </cell>
          <cell r="I45">
            <v>0</v>
          </cell>
          <cell r="S45">
            <v>1532293.05</v>
          </cell>
          <cell r="T45">
            <v>507431.56000000006</v>
          </cell>
          <cell r="V45">
            <v>7.9977999999999994E-2</v>
          </cell>
          <cell r="W45">
            <v>0</v>
          </cell>
          <cell r="X45">
            <v>0</v>
          </cell>
          <cell r="Y45">
            <v>0</v>
          </cell>
          <cell r="AA45">
            <v>0</v>
          </cell>
          <cell r="AB45">
            <v>4.1380815600000002E-2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</row>
        <row r="46">
          <cell r="B46">
            <v>35</v>
          </cell>
          <cell r="C46" t="str">
            <v>LAS ANIMAS</v>
          </cell>
          <cell r="D46">
            <v>1448356.95</v>
          </cell>
          <cell r="E46">
            <v>2.0785999999999999E-2</v>
          </cell>
          <cell r="F46">
            <v>376561.9</v>
          </cell>
          <cell r="G46">
            <v>347038.65</v>
          </cell>
          <cell r="H46">
            <v>364403.94</v>
          </cell>
          <cell r="I46">
            <v>0</v>
          </cell>
          <cell r="S46">
            <v>1088004.49</v>
          </cell>
          <cell r="T46">
            <v>360352.45999999996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1.51029761E-2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</row>
        <row r="47">
          <cell r="B47">
            <v>36</v>
          </cell>
          <cell r="C47" t="str">
            <v>LINCOLN</v>
          </cell>
          <cell r="D47">
            <v>806025.53</v>
          </cell>
          <cell r="E47">
            <v>1.1568E-2</v>
          </cell>
          <cell r="F47">
            <v>209567.4</v>
          </cell>
          <cell r="G47">
            <v>193136.88</v>
          </cell>
          <cell r="H47">
            <v>202801.15</v>
          </cell>
          <cell r="I47">
            <v>0</v>
          </cell>
          <cell r="S47">
            <v>605505.43000000005</v>
          </cell>
          <cell r="T47">
            <v>200520.09999999998</v>
          </cell>
          <cell r="V47">
            <v>1.8866000000000001E-2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1.0947066300000001E-2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</row>
        <row r="48">
          <cell r="B48">
            <v>37</v>
          </cell>
          <cell r="C48" t="str">
            <v>LOGAN</v>
          </cell>
          <cell r="D48">
            <v>1381227.5</v>
          </cell>
          <cell r="E48">
            <v>1.9823E-2</v>
          </cell>
          <cell r="F48">
            <v>359116.06</v>
          </cell>
          <cell r="G48">
            <v>330960.61</v>
          </cell>
          <cell r="H48">
            <v>347521.37</v>
          </cell>
          <cell r="I48">
            <v>0</v>
          </cell>
          <cell r="S48">
            <v>1037598.0399999999</v>
          </cell>
          <cell r="T48">
            <v>343629.46000000008</v>
          </cell>
          <cell r="V48">
            <v>2.0334000000000001E-2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1.7668768200000001E-2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</row>
        <row r="49">
          <cell r="B49">
            <v>38</v>
          </cell>
          <cell r="C49" t="str">
            <v>MESA</v>
          </cell>
          <cell r="D49">
            <v>2842659.54</v>
          </cell>
          <cell r="E49">
            <v>4.0797E-2</v>
          </cell>
          <cell r="F49">
            <v>739083.8</v>
          </cell>
          <cell r="G49">
            <v>681138.06</v>
          </cell>
          <cell r="H49">
            <v>715221.18</v>
          </cell>
          <cell r="I49">
            <v>0</v>
          </cell>
          <cell r="S49">
            <v>2135443.04</v>
          </cell>
          <cell r="T49">
            <v>707216.5</v>
          </cell>
          <cell r="V49">
            <v>4.3284999999999997E-2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3.7899909699999998E-2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M49">
            <v>0</v>
          </cell>
        </row>
        <row r="50">
          <cell r="B50">
            <v>39</v>
          </cell>
          <cell r="C50" t="str">
            <v>MINERAL</v>
          </cell>
          <cell r="D50">
            <v>292672.24</v>
          </cell>
          <cell r="E50">
            <v>4.1999999999999997E-3</v>
          </cell>
          <cell r="F50">
            <v>76087.75</v>
          </cell>
          <cell r="G50">
            <v>70122.31</v>
          </cell>
          <cell r="H50">
            <v>73631.12</v>
          </cell>
          <cell r="I50">
            <v>0</v>
          </cell>
          <cell r="S50">
            <v>219841.18</v>
          </cell>
          <cell r="T50">
            <v>72831.06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2.4952548E-3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M50">
            <v>0</v>
          </cell>
        </row>
        <row r="51">
          <cell r="B51">
            <v>40</v>
          </cell>
          <cell r="C51" t="str">
            <v>MOFFAT</v>
          </cell>
          <cell r="D51">
            <v>2137836.59</v>
          </cell>
          <cell r="E51">
            <v>3.0682000000000001E-2</v>
          </cell>
          <cell r="F51">
            <v>555839.13</v>
          </cell>
          <cell r="G51">
            <v>512260.17</v>
          </cell>
          <cell r="H51">
            <v>537892.89</v>
          </cell>
          <cell r="I51">
            <v>0</v>
          </cell>
          <cell r="S51">
            <v>1605992.19</v>
          </cell>
          <cell r="T51">
            <v>531844.39999999991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1.8074789000000001E-2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>
            <v>0</v>
          </cell>
        </row>
        <row r="52">
          <cell r="B52">
            <v>41</v>
          </cell>
          <cell r="C52" t="str">
            <v>MONTEZUMA</v>
          </cell>
          <cell r="D52">
            <v>1062328.23</v>
          </cell>
          <cell r="E52">
            <v>1.5245999999999999E-2</v>
          </cell>
          <cell r="F52">
            <v>276198.53000000003</v>
          </cell>
          <cell r="G52">
            <v>254543.98</v>
          </cell>
          <cell r="H52">
            <v>267280.98</v>
          </cell>
          <cell r="I52">
            <v>0</v>
          </cell>
          <cell r="S52">
            <v>798023.49</v>
          </cell>
          <cell r="T52">
            <v>264304.74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1.3562860499999999E-2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M52">
            <v>0</v>
          </cell>
        </row>
        <row r="53">
          <cell r="B53">
            <v>42</v>
          </cell>
          <cell r="C53" t="str">
            <v>MONTROSE</v>
          </cell>
          <cell r="D53">
            <v>2004910.04</v>
          </cell>
          <cell r="E53">
            <v>2.8774000000000001E-2</v>
          </cell>
          <cell r="F53">
            <v>521273.55</v>
          </cell>
          <cell r="G53">
            <v>480404.6</v>
          </cell>
          <cell r="H53">
            <v>504443.32</v>
          </cell>
          <cell r="I53">
            <v>0</v>
          </cell>
          <cell r="S53">
            <v>1506121.47</v>
          </cell>
          <cell r="T53">
            <v>498788.57000000007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2.2963652800000001E-2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</row>
        <row r="54">
          <cell r="B54">
            <v>43</v>
          </cell>
          <cell r="C54" t="str">
            <v>MORGAN</v>
          </cell>
          <cell r="D54">
            <v>830834.48</v>
          </cell>
          <cell r="E54">
            <v>1.1924000000000001E-2</v>
          </cell>
          <cell r="F54">
            <v>216016.75</v>
          </cell>
          <cell r="G54">
            <v>199080.58</v>
          </cell>
          <cell r="H54">
            <v>209042.27</v>
          </cell>
          <cell r="I54">
            <v>0</v>
          </cell>
          <cell r="S54">
            <v>624139.6</v>
          </cell>
          <cell r="T54">
            <v>206694.88</v>
          </cell>
          <cell r="V54">
            <v>2.9915000000000001E-2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1.4149996499999999E-2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</row>
        <row r="55">
          <cell r="B55">
            <v>44</v>
          </cell>
          <cell r="C55" t="str">
            <v>OTERO</v>
          </cell>
          <cell r="D55">
            <v>529784.39</v>
          </cell>
          <cell r="E55">
            <v>7.6030000000000004E-3</v>
          </cell>
          <cell r="F55">
            <v>137736.94</v>
          </cell>
          <cell r="G55">
            <v>126938.08</v>
          </cell>
          <cell r="H55">
            <v>133289.87</v>
          </cell>
          <cell r="I55">
            <v>0</v>
          </cell>
          <cell r="S55">
            <v>397964.89</v>
          </cell>
          <cell r="T55">
            <v>131819.5</v>
          </cell>
          <cell r="V55">
            <v>1.6843E-2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7.5039434999999996E-3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B56">
            <v>45</v>
          </cell>
          <cell r="C56" t="str">
            <v>OURAY</v>
          </cell>
          <cell r="D56">
            <v>335179.43</v>
          </cell>
          <cell r="E56">
            <v>4.81E-3</v>
          </cell>
          <cell r="F56">
            <v>87138.59</v>
          </cell>
          <cell r="G56">
            <v>80306.740000000005</v>
          </cell>
          <cell r="H56">
            <v>84325.17</v>
          </cell>
          <cell r="I56">
            <v>0</v>
          </cell>
          <cell r="S56">
            <v>251770.5</v>
          </cell>
          <cell r="T56">
            <v>83408.929999999993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3.8382097999999998E-3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</row>
        <row r="57">
          <cell r="B57">
            <v>46</v>
          </cell>
          <cell r="C57" t="str">
            <v>PARK</v>
          </cell>
          <cell r="D57">
            <v>2251760.35</v>
          </cell>
          <cell r="E57">
            <v>3.2316999999999999E-2</v>
          </cell>
          <cell r="F57">
            <v>585459.01</v>
          </cell>
          <cell r="G57">
            <v>539557.78</v>
          </cell>
          <cell r="H57">
            <v>566556.43999999994</v>
          </cell>
          <cell r="I57">
            <v>0</v>
          </cell>
          <cell r="S57">
            <v>1691573.23</v>
          </cell>
          <cell r="T57">
            <v>560187.12000000011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2.4150129199999999E-2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</row>
        <row r="58">
          <cell r="B58">
            <v>47</v>
          </cell>
          <cell r="C58" t="str">
            <v>PHILLIPS</v>
          </cell>
          <cell r="D58">
            <v>536241.19999999995</v>
          </cell>
          <cell r="E58">
            <v>7.6959999999999997E-3</v>
          </cell>
          <cell r="F58">
            <v>139421.74</v>
          </cell>
          <cell r="G58">
            <v>128490.78</v>
          </cell>
          <cell r="H58">
            <v>134920.26999999999</v>
          </cell>
          <cell r="I58">
            <v>0</v>
          </cell>
          <cell r="S58">
            <v>402832.79000000004</v>
          </cell>
          <cell r="T58">
            <v>133408.40999999992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5.9083690000000001E-3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</row>
        <row r="59">
          <cell r="B59">
            <v>48</v>
          </cell>
          <cell r="C59" t="str">
            <v>PITKIN</v>
          </cell>
          <cell r="D59">
            <v>477681.99</v>
          </cell>
          <cell r="E59">
            <v>6.8560000000000001E-3</v>
          </cell>
          <cell r="F59">
            <v>124204.19</v>
          </cell>
          <cell r="G59">
            <v>114466.32</v>
          </cell>
          <cell r="H59">
            <v>120194.04</v>
          </cell>
          <cell r="I59">
            <v>0</v>
          </cell>
          <cell r="S59">
            <v>358864.55</v>
          </cell>
          <cell r="T59">
            <v>118817.44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5.8781251999999997E-3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</row>
        <row r="60">
          <cell r="B60">
            <v>49</v>
          </cell>
          <cell r="C60" t="str">
            <v>PROWERS</v>
          </cell>
          <cell r="D60">
            <v>840053.51</v>
          </cell>
          <cell r="E60">
            <v>1.2056000000000001E-2</v>
          </cell>
          <cell r="F60">
            <v>218408.08</v>
          </cell>
          <cell r="G60">
            <v>201284.42</v>
          </cell>
          <cell r="H60">
            <v>211356.39</v>
          </cell>
          <cell r="I60">
            <v>0</v>
          </cell>
          <cell r="S60">
            <v>631048.89</v>
          </cell>
          <cell r="T60">
            <v>209004.62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1.022793E-2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>
            <v>0</v>
          </cell>
        </row>
        <row r="61">
          <cell r="B61">
            <v>50</v>
          </cell>
          <cell r="C61" t="str">
            <v>PUEBLO</v>
          </cell>
          <cell r="D61">
            <v>1322472.6000000001</v>
          </cell>
          <cell r="E61">
            <v>1.898E-2</v>
          </cell>
          <cell r="F61">
            <v>343844.17</v>
          </cell>
          <cell r="G61">
            <v>316886.06</v>
          </cell>
          <cell r="H61">
            <v>332742.56</v>
          </cell>
          <cell r="I61">
            <v>0</v>
          </cell>
          <cell r="S61">
            <v>993472.79</v>
          </cell>
          <cell r="T61">
            <v>328999.81000000006</v>
          </cell>
          <cell r="V61">
            <v>4.6095999999999998E-2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2.43710278E-2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</row>
        <row r="62">
          <cell r="B62">
            <v>51</v>
          </cell>
          <cell r="C62" t="str">
            <v>RIO BLANCO</v>
          </cell>
          <cell r="D62">
            <v>1365365.21</v>
          </cell>
          <cell r="E62">
            <v>1.9595000000000001E-2</v>
          </cell>
          <cell r="F62">
            <v>354985.59</v>
          </cell>
          <cell r="G62">
            <v>327153.96999999997</v>
          </cell>
          <cell r="H62">
            <v>343524.26</v>
          </cell>
          <cell r="I62">
            <v>0</v>
          </cell>
          <cell r="S62">
            <v>1025663.8200000001</v>
          </cell>
          <cell r="T62">
            <v>339701.3899999999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1.41465746E-2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</row>
        <row r="63">
          <cell r="B63">
            <v>52</v>
          </cell>
          <cell r="C63" t="str">
            <v>RIO GRANDE</v>
          </cell>
          <cell r="D63">
            <v>810200.05</v>
          </cell>
          <cell r="E63">
            <v>1.1627999999999999E-2</v>
          </cell>
          <cell r="F63">
            <v>210654.37</v>
          </cell>
          <cell r="G63">
            <v>194138.62</v>
          </cell>
          <cell r="H63">
            <v>203853.03</v>
          </cell>
          <cell r="I63">
            <v>0</v>
          </cell>
          <cell r="S63">
            <v>608646.02</v>
          </cell>
          <cell r="T63">
            <v>201554.03000000003</v>
          </cell>
          <cell r="V63">
            <v>1.3384E-2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1.1091853E-2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</row>
        <row r="64">
          <cell r="B64">
            <v>53</v>
          </cell>
          <cell r="C64" t="str">
            <v>ROUTT</v>
          </cell>
          <cell r="D64">
            <v>1322139.98</v>
          </cell>
          <cell r="E64">
            <v>1.8974999999999999E-2</v>
          </cell>
          <cell r="F64">
            <v>343753.59</v>
          </cell>
          <cell r="G64">
            <v>316802.58</v>
          </cell>
          <cell r="H64">
            <v>332654.90000000002</v>
          </cell>
          <cell r="I64">
            <v>0</v>
          </cell>
          <cell r="S64">
            <v>993211.07000000007</v>
          </cell>
          <cell r="T64">
            <v>328928.90999999992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1.4429000500000001E-2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B65">
            <v>54</v>
          </cell>
          <cell r="C65" t="str">
            <v>SAGUACHE</v>
          </cell>
          <cell r="D65">
            <v>1208338.6399999999</v>
          </cell>
          <cell r="E65">
            <v>1.7342E-2</v>
          </cell>
          <cell r="F65">
            <v>314169.94</v>
          </cell>
          <cell r="G65">
            <v>289538.36</v>
          </cell>
          <cell r="H65">
            <v>304026.42</v>
          </cell>
          <cell r="I65">
            <v>0</v>
          </cell>
          <cell r="S65">
            <v>907734.72</v>
          </cell>
          <cell r="T65">
            <v>300603.91999999993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1.3303700599999999E-2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</row>
        <row r="66">
          <cell r="B66">
            <v>55</v>
          </cell>
          <cell r="C66" t="str">
            <v>SAN JUAN</v>
          </cell>
          <cell r="D66">
            <v>138755.99</v>
          </cell>
          <cell r="E66">
            <v>1.9910000000000001E-3</v>
          </cell>
          <cell r="F66">
            <v>36069.22</v>
          </cell>
          <cell r="G66">
            <v>33241.31</v>
          </cell>
          <cell r="H66">
            <v>34904.660000000003</v>
          </cell>
          <cell r="I66">
            <v>0</v>
          </cell>
          <cell r="S66">
            <v>104215.19</v>
          </cell>
          <cell r="T66">
            <v>34540.799999999988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1.7335753999999999E-3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</row>
        <row r="67">
          <cell r="B67">
            <v>56</v>
          </cell>
          <cell r="C67" t="str">
            <v>SAN MIGUEL</v>
          </cell>
          <cell r="D67">
            <v>954782.89</v>
          </cell>
          <cell r="E67">
            <v>1.3703E-2</v>
          </cell>
          <cell r="F67">
            <v>248245.34</v>
          </cell>
          <cell r="G67">
            <v>228782.38</v>
          </cell>
          <cell r="H67">
            <v>240230.31</v>
          </cell>
          <cell r="I67">
            <v>0</v>
          </cell>
          <cell r="S67">
            <v>717258.03</v>
          </cell>
          <cell r="T67">
            <v>237524.86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8.3886736000000003E-3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M67">
            <v>0</v>
          </cell>
        </row>
        <row r="68">
          <cell r="B68">
            <v>57</v>
          </cell>
          <cell r="C68" t="str">
            <v>SEDGWICK</v>
          </cell>
          <cell r="D68">
            <v>386403.86</v>
          </cell>
          <cell r="E68">
            <v>5.5459999999999997E-3</v>
          </cell>
          <cell r="F68">
            <v>100472.06</v>
          </cell>
          <cell r="G68">
            <v>92594.84</v>
          </cell>
          <cell r="H68">
            <v>97228.15</v>
          </cell>
          <cell r="I68">
            <v>0</v>
          </cell>
          <cell r="S68">
            <v>290295.05</v>
          </cell>
          <cell r="T68">
            <v>96108.81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4.7709991999999998E-3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M68">
            <v>0</v>
          </cell>
        </row>
        <row r="69">
          <cell r="B69">
            <v>58</v>
          </cell>
          <cell r="C69" t="str">
            <v>SUMMIT</v>
          </cell>
          <cell r="D69">
            <v>508590.68</v>
          </cell>
          <cell r="E69">
            <v>7.2989999999999999E-3</v>
          </cell>
          <cell r="F69">
            <v>132229.64000000001</v>
          </cell>
          <cell r="G69">
            <v>121862.56</v>
          </cell>
          <cell r="H69">
            <v>127960.37</v>
          </cell>
          <cell r="I69">
            <v>0</v>
          </cell>
          <cell r="S69">
            <v>382052.57</v>
          </cell>
          <cell r="T69">
            <v>126538.10999999999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5.8571268999999997E-3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M69">
            <v>0</v>
          </cell>
        </row>
        <row r="70">
          <cell r="B70">
            <v>59</v>
          </cell>
          <cell r="C70" t="str">
            <v>TELLER</v>
          </cell>
          <cell r="D70">
            <v>996889.65</v>
          </cell>
          <cell r="E70">
            <v>1.4307E-2</v>
          </cell>
          <cell r="F70">
            <v>259187.49</v>
          </cell>
          <cell r="G70">
            <v>238866.64</v>
          </cell>
          <cell r="H70">
            <v>250819.16</v>
          </cell>
          <cell r="I70">
            <v>0</v>
          </cell>
          <cell r="S70">
            <v>748873.29</v>
          </cell>
          <cell r="T70">
            <v>248016.36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9.1281107000000007E-3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</row>
        <row r="71">
          <cell r="B71">
            <v>60</v>
          </cell>
          <cell r="C71" t="str">
            <v>WASHINGTON</v>
          </cell>
          <cell r="D71">
            <v>1342014.77</v>
          </cell>
          <cell r="E71">
            <v>1.9259999999999999E-2</v>
          </cell>
          <cell r="F71">
            <v>348916.68</v>
          </cell>
          <cell r="G71">
            <v>321560.88</v>
          </cell>
          <cell r="H71">
            <v>337651.3</v>
          </cell>
          <cell r="I71">
            <v>0</v>
          </cell>
          <cell r="S71">
            <v>1008128.8600000001</v>
          </cell>
          <cell r="T71">
            <v>333885.90999999992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1.5678170799999998E-2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</row>
        <row r="72">
          <cell r="B72">
            <v>61</v>
          </cell>
          <cell r="C72" t="str">
            <v>WELD</v>
          </cell>
          <cell r="D72">
            <v>3072481.97</v>
          </cell>
          <cell r="E72">
            <v>4.4095000000000002E-2</v>
          </cell>
          <cell r="F72">
            <v>798830.8</v>
          </cell>
          <cell r="G72">
            <v>736200.77</v>
          </cell>
          <cell r="H72">
            <v>773039.15</v>
          </cell>
          <cell r="I72">
            <v>0</v>
          </cell>
          <cell r="S72">
            <v>2308070.7200000002</v>
          </cell>
          <cell r="T72">
            <v>764411.25</v>
          </cell>
          <cell r="V72">
            <v>8.7752999999999998E-2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5.05007866E-2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</row>
        <row r="73">
          <cell r="B73">
            <v>62</v>
          </cell>
          <cell r="C73" t="str">
            <v>YUMA</v>
          </cell>
          <cell r="D73">
            <v>1236418.68</v>
          </cell>
          <cell r="E73">
            <v>1.7745E-2</v>
          </cell>
          <cell r="F73">
            <v>321470.74</v>
          </cell>
          <cell r="G73">
            <v>296266.78000000003</v>
          </cell>
          <cell r="H73">
            <v>311091.48</v>
          </cell>
          <cell r="I73">
            <v>0</v>
          </cell>
          <cell r="S73">
            <v>928829</v>
          </cell>
          <cell r="T73">
            <v>307589.67999999993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1.50989522E-2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M73">
            <v>0</v>
          </cell>
        </row>
        <row r="75">
          <cell r="C75" t="str">
            <v>TOTALS</v>
          </cell>
          <cell r="D75">
            <v>69678076.040000007</v>
          </cell>
          <cell r="E75">
            <v>0.99999999999999989</v>
          </cell>
          <cell r="F75">
            <v>18116131.000000004</v>
          </cell>
          <cell r="G75">
            <v>16695788.000000004</v>
          </cell>
          <cell r="H75">
            <v>17531220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52343138.999999985</v>
          </cell>
          <cell r="T75">
            <v>17334937.039999999</v>
          </cell>
          <cell r="U75" t="str">
            <v/>
          </cell>
          <cell r="V75">
            <v>1.0000000000000002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1.0000000002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>x</v>
          </cell>
          <cell r="AM75">
            <v>0</v>
          </cell>
        </row>
        <row r="76">
          <cell r="C76" t="str">
            <v>TOTAL TO DATE</v>
          </cell>
          <cell r="D76">
            <v>-52343138.999999985</v>
          </cell>
          <cell r="S76">
            <v>52343139.000000007</v>
          </cell>
          <cell r="V76" t="str">
            <v>17M</v>
          </cell>
          <cell r="W76">
            <v>0</v>
          </cell>
          <cell r="AM76">
            <v>0</v>
          </cell>
        </row>
        <row r="77">
          <cell r="C77" t="str">
            <v>REMAINDER</v>
          </cell>
          <cell r="D77">
            <v>17334937.040000021</v>
          </cell>
          <cell r="V77" t="str">
            <v>REMAINDER</v>
          </cell>
          <cell r="W77">
            <v>17000000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 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</sheetPr>
  <dimension ref="A1:R301"/>
  <sheetViews>
    <sheetView tabSelected="1" defaultGridColor="0" colorId="22" zoomScaleNormal="100" zoomScaleSheetLayoutView="90" workbookViewId="0">
      <pane xSplit="1" ySplit="11" topLeftCell="D62" activePane="bottomRight" state="frozen"/>
      <selection activeCell="B100" sqref="B100"/>
      <selection pane="topRight" activeCell="B100" sqref="B100"/>
      <selection pane="bottomLeft" activeCell="B100" sqref="B100"/>
      <selection pane="bottomRight" activeCell="O10" sqref="O10"/>
    </sheetView>
  </sheetViews>
  <sheetFormatPr defaultColWidth="10" defaultRowHeight="12.75" x14ac:dyDescent="0.2"/>
  <cols>
    <col min="1" max="1" width="21.42578125" style="6" customWidth="1"/>
    <col min="2" max="2" width="14" style="12" bestFit="1" customWidth="1"/>
    <col min="3" max="3" width="15.140625" style="3" customWidth="1"/>
    <col min="4" max="4" width="14.42578125" style="3" customWidth="1"/>
    <col min="5" max="5" width="15" style="3" customWidth="1"/>
    <col min="6" max="6" width="4.7109375" style="5" bestFit="1" customWidth="1"/>
    <col min="7" max="7" width="12.42578125" style="6" customWidth="1"/>
    <col min="8" max="8" width="7" style="6" bestFit="1" customWidth="1"/>
    <col min="9" max="9" width="14.85546875" style="7" customWidth="1"/>
    <col min="10" max="10" width="7" style="6" bestFit="1" customWidth="1"/>
    <col min="11" max="11" width="12.42578125" style="37" customWidth="1"/>
    <col min="12" max="12" width="7.140625" style="6" customWidth="1"/>
    <col min="13" max="13" width="12.42578125" style="6" customWidth="1"/>
    <col min="14" max="14" width="8" style="6" bestFit="1" customWidth="1"/>
    <col min="15" max="15" width="12.42578125" style="6" customWidth="1"/>
    <col min="16" max="16" width="7" style="6" bestFit="1" customWidth="1"/>
    <col min="17" max="17" width="14.42578125" style="6" customWidth="1"/>
    <col min="18" max="18" width="10.85546875" style="6" bestFit="1" customWidth="1"/>
    <col min="19" max="16384" width="10" style="6"/>
  </cols>
  <sheetData>
    <row r="1" spans="1:17" ht="15" x14ac:dyDescent="0.25">
      <c r="A1" s="1" t="s">
        <v>0</v>
      </c>
      <c r="B1" s="2"/>
      <c r="C1" s="2"/>
      <c r="E1" s="4"/>
      <c r="K1" s="6"/>
    </row>
    <row r="2" spans="1:17" x14ac:dyDescent="0.2">
      <c r="A2" s="8" t="s">
        <v>1</v>
      </c>
      <c r="B2" s="9" t="s">
        <v>2</v>
      </c>
      <c r="C2" s="9"/>
      <c r="D2" s="4"/>
      <c r="E2" s="4"/>
      <c r="K2" s="6"/>
    </row>
    <row r="3" spans="1:17" x14ac:dyDescent="0.2">
      <c r="B3" s="9"/>
      <c r="C3" s="9"/>
      <c r="E3" s="4"/>
      <c r="K3" s="6"/>
    </row>
    <row r="4" spans="1:17" x14ac:dyDescent="0.2">
      <c r="A4" s="10" t="s">
        <v>3</v>
      </c>
      <c r="B4" s="11"/>
      <c r="C4" s="11"/>
      <c r="E4" s="4"/>
      <c r="K4" s="6"/>
    </row>
    <row r="5" spans="1:17" x14ac:dyDescent="0.2">
      <c r="D5" s="13"/>
      <c r="K5" s="6"/>
    </row>
    <row r="6" spans="1:17" s="15" customFormat="1" x14ac:dyDescent="0.2">
      <c r="A6" s="14">
        <v>36500000</v>
      </c>
      <c r="B6" s="5"/>
      <c r="D6" s="11"/>
      <c r="I6" s="16"/>
    </row>
    <row r="7" spans="1:17" x14ac:dyDescent="0.2">
      <c r="A7" s="17">
        <v>0.45</v>
      </c>
      <c r="B7" s="18"/>
      <c r="K7" s="6"/>
    </row>
    <row r="8" spans="1:17" x14ac:dyDescent="0.2">
      <c r="A8" s="19">
        <f>+A6*A7</f>
        <v>16425000</v>
      </c>
      <c r="B8" s="9" t="s">
        <v>4</v>
      </c>
      <c r="E8" s="20"/>
      <c r="K8" s="6"/>
    </row>
    <row r="9" spans="1:17" s="21" customFormat="1" x14ac:dyDescent="0.2">
      <c r="A9" s="10"/>
      <c r="B9" s="11"/>
      <c r="D9" s="13" t="s">
        <v>5</v>
      </c>
      <c r="E9" s="22">
        <v>44466</v>
      </c>
      <c r="F9" s="23"/>
      <c r="G9" s="22">
        <v>44494</v>
      </c>
      <c r="H9" s="22"/>
      <c r="I9" s="22">
        <v>44519</v>
      </c>
      <c r="K9" s="22">
        <v>44550</v>
      </c>
      <c r="L9" s="22"/>
      <c r="M9" s="22">
        <v>44580</v>
      </c>
      <c r="N9" s="22"/>
      <c r="O9" s="22">
        <v>44608</v>
      </c>
      <c r="P9" s="22"/>
    </row>
    <row r="10" spans="1:17" x14ac:dyDescent="0.2">
      <c r="A10" s="24"/>
      <c r="B10" s="25" t="s">
        <v>6</v>
      </c>
      <c r="C10" s="6"/>
      <c r="D10" s="26" t="s">
        <v>7</v>
      </c>
      <c r="E10" s="27" t="s">
        <v>8</v>
      </c>
      <c r="G10" s="27" t="s">
        <v>9</v>
      </c>
      <c r="H10" s="27"/>
      <c r="I10" s="28" t="s">
        <v>10</v>
      </c>
      <c r="K10" s="28" t="s">
        <v>11</v>
      </c>
      <c r="L10" s="28"/>
      <c r="M10" s="28" t="s">
        <v>12</v>
      </c>
      <c r="N10" s="28"/>
      <c r="O10" s="28" t="s">
        <v>13</v>
      </c>
      <c r="P10" s="28"/>
      <c r="Q10" s="27" t="s">
        <v>14</v>
      </c>
    </row>
    <row r="11" spans="1:17" x14ac:dyDescent="0.2">
      <c r="A11" s="21" t="s">
        <v>15</v>
      </c>
      <c r="B11" s="29" t="s">
        <v>16</v>
      </c>
      <c r="D11" s="30" t="s">
        <v>17</v>
      </c>
      <c r="E11" s="31" t="s">
        <v>18</v>
      </c>
      <c r="G11" s="15" t="s">
        <v>18</v>
      </c>
      <c r="H11" s="15"/>
      <c r="I11" s="16" t="s">
        <v>18</v>
      </c>
      <c r="K11" s="6" t="s">
        <v>18</v>
      </c>
      <c r="M11" s="6" t="s">
        <v>18</v>
      </c>
      <c r="O11" s="6" t="s">
        <v>18</v>
      </c>
      <c r="Q11" s="27" t="s">
        <v>19</v>
      </c>
    </row>
    <row r="12" spans="1:17" x14ac:dyDescent="0.2">
      <c r="A12" s="32" t="s">
        <v>20</v>
      </c>
      <c r="B12" s="33">
        <v>1.846377E-4</v>
      </c>
      <c r="C12" s="34">
        <f t="shared" ref="C12:C75" si="0">ROUND(($A$8*B12),2)</f>
        <v>3032.67</v>
      </c>
      <c r="D12" s="35"/>
      <c r="E12" s="3">
        <f t="shared" ref="E12:E75" si="1">SUM(C12:D12)</f>
        <v>3032.67</v>
      </c>
      <c r="F12" s="36"/>
      <c r="G12" s="3">
        <v>0</v>
      </c>
      <c r="I12" s="3">
        <v>0</v>
      </c>
      <c r="K12" s="37">
        <v>0</v>
      </c>
      <c r="M12" s="38">
        <v>0</v>
      </c>
      <c r="N12" s="38"/>
      <c r="O12" s="38">
        <v>0</v>
      </c>
      <c r="P12" s="38"/>
      <c r="Q12" s="3">
        <f>SUM(E12:O12)</f>
        <v>3032.67</v>
      </c>
    </row>
    <row r="13" spans="1:17" x14ac:dyDescent="0.2">
      <c r="A13" s="32" t="s">
        <v>21</v>
      </c>
      <c r="B13" s="33">
        <v>4.8542490000000002E-4</v>
      </c>
      <c r="C13" s="34">
        <f t="shared" si="0"/>
        <v>7973.1</v>
      </c>
      <c r="D13" s="35"/>
      <c r="E13" s="3">
        <f t="shared" si="1"/>
        <v>7973.1</v>
      </c>
      <c r="F13" s="36"/>
      <c r="G13" s="3">
        <v>0</v>
      </c>
      <c r="I13" s="3">
        <v>0</v>
      </c>
      <c r="K13" s="37">
        <v>0</v>
      </c>
      <c r="M13" s="38">
        <v>0</v>
      </c>
      <c r="N13" s="38"/>
      <c r="O13" s="38">
        <v>0</v>
      </c>
      <c r="P13" s="38"/>
      <c r="Q13" s="3">
        <f t="shared" ref="Q13:Q76" si="2">SUM(E13:O13)</f>
        <v>7973.1</v>
      </c>
    </row>
    <row r="14" spans="1:17" x14ac:dyDescent="0.2">
      <c r="A14" s="32" t="s">
        <v>22</v>
      </c>
      <c r="B14" s="33">
        <v>2.0046091000000001E-3</v>
      </c>
      <c r="C14" s="34">
        <f t="shared" si="0"/>
        <v>32925.699999999997</v>
      </c>
      <c r="D14" s="35"/>
      <c r="E14" s="3">
        <f t="shared" si="1"/>
        <v>32925.699999999997</v>
      </c>
      <c r="F14" s="36"/>
      <c r="G14" s="3">
        <v>0</v>
      </c>
      <c r="I14" s="3">
        <v>0</v>
      </c>
      <c r="K14" s="37">
        <v>0</v>
      </c>
      <c r="M14" s="38">
        <v>0</v>
      </c>
      <c r="N14" s="38"/>
      <c r="O14" s="38">
        <v>0</v>
      </c>
      <c r="P14" s="38"/>
      <c r="Q14" s="3">
        <f t="shared" si="2"/>
        <v>32925.699999999997</v>
      </c>
    </row>
    <row r="15" spans="1:17" x14ac:dyDescent="0.2">
      <c r="A15" s="32" t="s">
        <v>23</v>
      </c>
      <c r="B15" s="33">
        <v>9.7217699999999996E-5</v>
      </c>
      <c r="C15" s="34">
        <f t="shared" si="0"/>
        <v>1596.8</v>
      </c>
      <c r="D15" s="35"/>
      <c r="E15" s="3">
        <f t="shared" si="1"/>
        <v>1596.8</v>
      </c>
      <c r="F15" s="36"/>
      <c r="G15" s="3">
        <v>0</v>
      </c>
      <c r="I15" s="3">
        <v>0</v>
      </c>
      <c r="K15" s="37">
        <v>0</v>
      </c>
      <c r="M15" s="38">
        <v>0</v>
      </c>
      <c r="N15" s="38"/>
      <c r="O15" s="38">
        <v>0</v>
      </c>
      <c r="P15" s="38"/>
      <c r="Q15" s="3">
        <f t="shared" si="2"/>
        <v>1596.8</v>
      </c>
    </row>
    <row r="16" spans="1:17" x14ac:dyDescent="0.2">
      <c r="A16" s="32" t="s">
        <v>24</v>
      </c>
      <c r="B16" s="33">
        <v>4.3465229999999999E-4</v>
      </c>
      <c r="C16" s="34">
        <f t="shared" si="0"/>
        <v>7139.16</v>
      </c>
      <c r="D16" s="35">
        <f>-C16</f>
        <v>-7139.16</v>
      </c>
      <c r="E16" s="3">
        <f t="shared" si="1"/>
        <v>0</v>
      </c>
      <c r="F16" s="36" t="s">
        <v>25</v>
      </c>
      <c r="G16" s="3">
        <v>0</v>
      </c>
      <c r="I16" s="3">
        <v>0</v>
      </c>
      <c r="K16" s="37">
        <v>7139.16</v>
      </c>
      <c r="L16" s="6" t="s">
        <v>26</v>
      </c>
      <c r="M16" s="38">
        <v>0</v>
      </c>
      <c r="N16" s="38"/>
      <c r="O16" s="38">
        <v>0</v>
      </c>
      <c r="P16" s="38"/>
      <c r="Q16" s="3">
        <f t="shared" si="2"/>
        <v>7139.16</v>
      </c>
    </row>
    <row r="17" spans="1:17" x14ac:dyDescent="0.2">
      <c r="A17" s="32" t="s">
        <v>27</v>
      </c>
      <c r="B17" s="33">
        <v>9.7469900000000007E-5</v>
      </c>
      <c r="C17" s="34">
        <f t="shared" si="0"/>
        <v>1600.94</v>
      </c>
      <c r="D17" s="35"/>
      <c r="E17" s="3">
        <f t="shared" si="1"/>
        <v>1600.94</v>
      </c>
      <c r="F17" s="36"/>
      <c r="G17" s="3">
        <v>0</v>
      </c>
      <c r="I17" s="3">
        <v>0</v>
      </c>
      <c r="K17" s="37">
        <v>0</v>
      </c>
      <c r="M17" s="38">
        <v>0</v>
      </c>
      <c r="N17" s="38"/>
      <c r="O17" s="38">
        <v>0</v>
      </c>
      <c r="P17" s="38"/>
      <c r="Q17" s="3">
        <f t="shared" si="2"/>
        <v>1600.94</v>
      </c>
    </row>
    <row r="18" spans="1:17" x14ac:dyDescent="0.2">
      <c r="A18" s="32" t="s">
        <v>28</v>
      </c>
      <c r="B18" s="33">
        <v>2.8566798500000001E-2</v>
      </c>
      <c r="C18" s="34">
        <f t="shared" si="0"/>
        <v>469209.67</v>
      </c>
      <c r="D18" s="35"/>
      <c r="E18" s="3">
        <f t="shared" si="1"/>
        <v>469209.67</v>
      </c>
      <c r="F18" s="36"/>
      <c r="G18" s="3">
        <v>0</v>
      </c>
      <c r="I18" s="3">
        <v>0</v>
      </c>
      <c r="K18" s="37">
        <v>0</v>
      </c>
      <c r="M18" s="38">
        <v>0</v>
      </c>
      <c r="N18" s="38"/>
      <c r="O18" s="38">
        <v>0</v>
      </c>
      <c r="P18" s="38"/>
      <c r="Q18" s="3">
        <f t="shared" si="2"/>
        <v>469209.67</v>
      </c>
    </row>
    <row r="19" spans="1:17" x14ac:dyDescent="0.2">
      <c r="A19" s="32" t="s">
        <v>29</v>
      </c>
      <c r="B19" s="33">
        <v>1.624761E-3</v>
      </c>
      <c r="C19" s="34">
        <f t="shared" si="0"/>
        <v>26686.7</v>
      </c>
      <c r="D19" s="35"/>
      <c r="E19" s="3">
        <f t="shared" si="1"/>
        <v>26686.7</v>
      </c>
      <c r="F19" s="36"/>
      <c r="G19" s="3">
        <v>0</v>
      </c>
      <c r="I19" s="3">
        <v>0</v>
      </c>
      <c r="K19" s="37">
        <v>0</v>
      </c>
      <c r="M19" s="38">
        <v>0</v>
      </c>
      <c r="N19" s="38"/>
      <c r="O19" s="38">
        <v>0</v>
      </c>
      <c r="P19" s="38"/>
      <c r="Q19" s="3">
        <f t="shared" si="2"/>
        <v>26686.7</v>
      </c>
    </row>
    <row r="20" spans="1:17" x14ac:dyDescent="0.2">
      <c r="A20" s="32" t="s">
        <v>30</v>
      </c>
      <c r="B20" s="33">
        <v>4.6148590000000001E-4</v>
      </c>
      <c r="C20" s="34">
        <f t="shared" si="0"/>
        <v>7579.91</v>
      </c>
      <c r="D20" s="35"/>
      <c r="E20" s="3">
        <f t="shared" si="1"/>
        <v>7579.91</v>
      </c>
      <c r="F20" s="36"/>
      <c r="G20" s="3">
        <v>0</v>
      </c>
      <c r="I20" s="3">
        <v>0</v>
      </c>
      <c r="K20" s="37">
        <v>0</v>
      </c>
      <c r="M20" s="38">
        <v>0</v>
      </c>
      <c r="N20" s="38"/>
      <c r="O20" s="38">
        <v>0</v>
      </c>
      <c r="P20" s="38"/>
      <c r="Q20" s="3">
        <f t="shared" si="2"/>
        <v>7579.91</v>
      </c>
    </row>
    <row r="21" spans="1:17" x14ac:dyDescent="0.2">
      <c r="A21" s="32" t="s">
        <v>31</v>
      </c>
      <c r="B21" s="33">
        <v>8.3316404900000002E-2</v>
      </c>
      <c r="C21" s="34">
        <f t="shared" si="0"/>
        <v>1368471.95</v>
      </c>
      <c r="D21" s="35"/>
      <c r="E21" s="3">
        <f t="shared" si="1"/>
        <v>1368471.95</v>
      </c>
      <c r="F21" s="36"/>
      <c r="G21" s="3">
        <v>0</v>
      </c>
      <c r="I21" s="3">
        <v>0</v>
      </c>
      <c r="K21" s="37">
        <v>0</v>
      </c>
      <c r="M21" s="38">
        <v>0</v>
      </c>
      <c r="N21" s="38"/>
      <c r="O21" s="38">
        <v>0</v>
      </c>
      <c r="P21" s="38"/>
      <c r="Q21" s="3">
        <f t="shared" si="2"/>
        <v>1368471.95</v>
      </c>
    </row>
    <row r="22" spans="1:17" x14ac:dyDescent="0.2">
      <c r="A22" s="32" t="s">
        <v>32</v>
      </c>
      <c r="B22" s="33">
        <v>1.3030813000000001E-3</v>
      </c>
      <c r="C22" s="34">
        <f t="shared" si="0"/>
        <v>21403.11</v>
      </c>
      <c r="D22" s="35"/>
      <c r="E22" s="3">
        <f t="shared" si="1"/>
        <v>21403.11</v>
      </c>
      <c r="F22" s="36"/>
      <c r="G22" s="3">
        <v>0</v>
      </c>
      <c r="I22" s="3">
        <v>0</v>
      </c>
      <c r="K22" s="37">
        <v>0</v>
      </c>
      <c r="M22" s="38">
        <v>0</v>
      </c>
      <c r="N22" s="38"/>
      <c r="O22" s="38">
        <v>0</v>
      </c>
      <c r="P22" s="38"/>
      <c r="Q22" s="3">
        <f t="shared" si="2"/>
        <v>21403.11</v>
      </c>
    </row>
    <row r="23" spans="1:17" x14ac:dyDescent="0.2">
      <c r="A23" s="32" t="s">
        <v>33</v>
      </c>
      <c r="B23" s="33">
        <v>9.4667250000000003E-4</v>
      </c>
      <c r="C23" s="34">
        <f t="shared" si="0"/>
        <v>15549.1</v>
      </c>
      <c r="D23" s="35"/>
      <c r="E23" s="3">
        <f t="shared" si="1"/>
        <v>15549.1</v>
      </c>
      <c r="F23" s="36"/>
      <c r="G23" s="3">
        <v>0</v>
      </c>
      <c r="I23" s="3">
        <v>0</v>
      </c>
      <c r="K23" s="37">
        <v>0</v>
      </c>
      <c r="M23" s="38">
        <v>0</v>
      </c>
      <c r="N23" s="38"/>
      <c r="O23" s="38">
        <v>0</v>
      </c>
      <c r="P23" s="38"/>
      <c r="Q23" s="3">
        <f t="shared" si="2"/>
        <v>15549.1</v>
      </c>
    </row>
    <row r="24" spans="1:17" x14ac:dyDescent="0.2">
      <c r="A24" s="32" t="s">
        <v>34</v>
      </c>
      <c r="B24" s="33">
        <v>6.3110089999999998E-4</v>
      </c>
      <c r="C24" s="34">
        <f t="shared" si="0"/>
        <v>10365.83</v>
      </c>
      <c r="D24" s="35"/>
      <c r="E24" s="3">
        <f t="shared" si="1"/>
        <v>10365.83</v>
      </c>
      <c r="F24" s="36"/>
      <c r="G24" s="3">
        <v>0</v>
      </c>
      <c r="I24" s="3">
        <v>0</v>
      </c>
      <c r="K24" s="37">
        <v>0</v>
      </c>
      <c r="M24" s="38">
        <v>0</v>
      </c>
      <c r="N24" s="38"/>
      <c r="O24" s="38">
        <v>0</v>
      </c>
      <c r="P24" s="38"/>
      <c r="Q24" s="3">
        <f t="shared" si="2"/>
        <v>10365.83</v>
      </c>
    </row>
    <row r="25" spans="1:17" x14ac:dyDescent="0.2">
      <c r="A25" s="32" t="s">
        <v>35</v>
      </c>
      <c r="B25" s="33">
        <v>5.6974949999999999E-4</v>
      </c>
      <c r="C25" s="34">
        <f t="shared" si="0"/>
        <v>9358.14</v>
      </c>
      <c r="D25" s="35"/>
      <c r="E25" s="3">
        <f t="shared" si="1"/>
        <v>9358.14</v>
      </c>
      <c r="F25" s="36"/>
      <c r="G25" s="3">
        <v>0</v>
      </c>
      <c r="I25" s="3">
        <v>0</v>
      </c>
      <c r="K25" s="37">
        <v>0</v>
      </c>
      <c r="M25" s="38">
        <v>0</v>
      </c>
      <c r="N25" s="38"/>
      <c r="O25" s="38">
        <v>0</v>
      </c>
      <c r="P25" s="38"/>
      <c r="Q25" s="3">
        <f t="shared" si="2"/>
        <v>9358.14</v>
      </c>
    </row>
    <row r="26" spans="1:17" x14ac:dyDescent="0.2">
      <c r="A26" s="32" t="s">
        <v>36</v>
      </c>
      <c r="B26" s="33">
        <v>2.2617700999999998E-3</v>
      </c>
      <c r="C26" s="34">
        <f t="shared" si="0"/>
        <v>37149.57</v>
      </c>
      <c r="D26" s="35"/>
      <c r="E26" s="3">
        <f t="shared" si="1"/>
        <v>37149.57</v>
      </c>
      <c r="F26" s="36"/>
      <c r="G26" s="3">
        <v>0</v>
      </c>
      <c r="I26" s="3">
        <v>0</v>
      </c>
      <c r="K26" s="37">
        <v>0</v>
      </c>
      <c r="M26" s="38">
        <v>0</v>
      </c>
      <c r="N26" s="38"/>
      <c r="O26" s="38">
        <v>0</v>
      </c>
      <c r="P26" s="38"/>
      <c r="Q26" s="3">
        <f t="shared" si="2"/>
        <v>37149.57</v>
      </c>
    </row>
    <row r="27" spans="1:17" x14ac:dyDescent="0.2">
      <c r="A27" s="32" t="s">
        <v>37</v>
      </c>
      <c r="B27" s="33">
        <v>6.8981799999999997E-5</v>
      </c>
      <c r="C27" s="34">
        <f t="shared" si="0"/>
        <v>1133.03</v>
      </c>
      <c r="D27" s="35"/>
      <c r="E27" s="3">
        <f t="shared" si="1"/>
        <v>1133.03</v>
      </c>
      <c r="F27" s="36"/>
      <c r="G27" s="3">
        <v>0</v>
      </c>
      <c r="I27" s="3">
        <v>0</v>
      </c>
      <c r="K27" s="37">
        <v>0</v>
      </c>
      <c r="M27" s="38">
        <v>0</v>
      </c>
      <c r="N27" s="38"/>
      <c r="O27" s="38">
        <v>0</v>
      </c>
      <c r="P27" s="38"/>
      <c r="Q27" s="3">
        <f t="shared" si="2"/>
        <v>1133.03</v>
      </c>
    </row>
    <row r="28" spans="1:17" x14ac:dyDescent="0.2">
      <c r="A28" s="32" t="s">
        <v>38</v>
      </c>
      <c r="B28" s="33">
        <v>1.012544E-4</v>
      </c>
      <c r="C28" s="34">
        <f t="shared" si="0"/>
        <v>1663.1</v>
      </c>
      <c r="D28" s="35"/>
      <c r="E28" s="3">
        <f t="shared" si="1"/>
        <v>1663.1</v>
      </c>
      <c r="F28" s="36"/>
      <c r="G28" s="3">
        <v>0</v>
      </c>
      <c r="I28" s="3">
        <v>0</v>
      </c>
      <c r="K28" s="37">
        <v>0</v>
      </c>
      <c r="M28" s="38">
        <v>0</v>
      </c>
      <c r="N28" s="38"/>
      <c r="O28" s="38">
        <v>0</v>
      </c>
      <c r="P28" s="38"/>
      <c r="Q28" s="3">
        <f t="shared" si="2"/>
        <v>1663.1</v>
      </c>
    </row>
    <row r="29" spans="1:17" x14ac:dyDescent="0.2">
      <c r="A29" s="32" t="s">
        <v>39</v>
      </c>
      <c r="B29" s="33">
        <v>3.5711640000000002E-4</v>
      </c>
      <c r="C29" s="34">
        <f t="shared" si="0"/>
        <v>5865.64</v>
      </c>
      <c r="D29" s="35"/>
      <c r="E29" s="3">
        <f t="shared" si="1"/>
        <v>5865.64</v>
      </c>
      <c r="F29" s="36"/>
      <c r="G29" s="3">
        <v>0</v>
      </c>
      <c r="I29" s="3">
        <v>0</v>
      </c>
      <c r="K29" s="37">
        <v>0</v>
      </c>
      <c r="M29" s="38">
        <v>0</v>
      </c>
      <c r="N29" s="38"/>
      <c r="O29" s="38">
        <v>0</v>
      </c>
      <c r="P29" s="38"/>
      <c r="Q29" s="3">
        <f t="shared" si="2"/>
        <v>5865.64</v>
      </c>
    </row>
    <row r="30" spans="1:17" x14ac:dyDescent="0.2">
      <c r="A30" s="32" t="s">
        <v>40</v>
      </c>
      <c r="B30" s="33">
        <v>3.258084E-4</v>
      </c>
      <c r="C30" s="34">
        <f t="shared" si="0"/>
        <v>5351.4</v>
      </c>
      <c r="D30" s="35"/>
      <c r="E30" s="3">
        <f t="shared" si="1"/>
        <v>5351.4</v>
      </c>
      <c r="F30" s="36"/>
      <c r="G30" s="3">
        <v>0</v>
      </c>
      <c r="I30" s="3">
        <v>0</v>
      </c>
      <c r="K30" s="37">
        <v>0</v>
      </c>
      <c r="M30" s="38">
        <v>0</v>
      </c>
      <c r="N30" s="38"/>
      <c r="O30" s="38">
        <v>0</v>
      </c>
      <c r="P30" s="38"/>
      <c r="Q30" s="3">
        <f t="shared" si="2"/>
        <v>5351.4</v>
      </c>
    </row>
    <row r="31" spans="1:17" x14ac:dyDescent="0.2">
      <c r="A31" s="32" t="s">
        <v>41</v>
      </c>
      <c r="B31" s="33">
        <v>1.6603E-6</v>
      </c>
      <c r="C31" s="34">
        <f t="shared" si="0"/>
        <v>27.27</v>
      </c>
      <c r="D31" s="35"/>
      <c r="E31" s="3">
        <f t="shared" si="1"/>
        <v>27.27</v>
      </c>
      <c r="F31" s="36"/>
      <c r="G31" s="3">
        <v>0</v>
      </c>
      <c r="I31" s="3">
        <v>0</v>
      </c>
      <c r="K31" s="37">
        <v>0</v>
      </c>
      <c r="M31" s="38">
        <v>0</v>
      </c>
      <c r="N31" s="38"/>
      <c r="O31" s="38">
        <v>0</v>
      </c>
      <c r="P31" s="38"/>
      <c r="Q31" s="3">
        <f t="shared" si="2"/>
        <v>27.27</v>
      </c>
    </row>
    <row r="32" spans="1:17" x14ac:dyDescent="0.2">
      <c r="A32" s="32" t="s">
        <v>42</v>
      </c>
      <c r="B32" s="33">
        <v>7.3600499999999994E-5</v>
      </c>
      <c r="C32" s="34">
        <f t="shared" si="0"/>
        <v>1208.8900000000001</v>
      </c>
      <c r="D32" s="35"/>
      <c r="E32" s="3">
        <f t="shared" si="1"/>
        <v>1208.8900000000001</v>
      </c>
      <c r="F32" s="36"/>
      <c r="G32" s="3">
        <v>0</v>
      </c>
      <c r="I32" s="3">
        <v>0</v>
      </c>
      <c r="K32" s="37">
        <v>0</v>
      </c>
      <c r="M32" s="38">
        <v>0</v>
      </c>
      <c r="N32" s="38"/>
      <c r="O32" s="38">
        <v>0</v>
      </c>
      <c r="P32" s="38"/>
      <c r="Q32" s="3">
        <f t="shared" si="2"/>
        <v>1208.8900000000001</v>
      </c>
    </row>
    <row r="33" spans="1:17" x14ac:dyDescent="0.2">
      <c r="A33" s="32" t="s">
        <v>43</v>
      </c>
      <c r="B33" s="33">
        <v>1.68007396E-2</v>
      </c>
      <c r="C33" s="34">
        <f t="shared" si="0"/>
        <v>275952.15000000002</v>
      </c>
      <c r="D33" s="35"/>
      <c r="E33" s="3">
        <f t="shared" si="1"/>
        <v>275952.15000000002</v>
      </c>
      <c r="F33" s="36"/>
      <c r="G33" s="3">
        <v>0</v>
      </c>
      <c r="I33" s="3">
        <v>0</v>
      </c>
      <c r="K33" s="37">
        <v>0</v>
      </c>
      <c r="M33" s="38">
        <v>0</v>
      </c>
      <c r="N33" s="38"/>
      <c r="O33" s="38">
        <v>0</v>
      </c>
      <c r="P33" s="38"/>
      <c r="Q33" s="3">
        <f t="shared" si="2"/>
        <v>275952.15000000002</v>
      </c>
    </row>
    <row r="34" spans="1:17" x14ac:dyDescent="0.2">
      <c r="A34" s="32" t="s">
        <v>44</v>
      </c>
      <c r="B34" s="33">
        <v>2.2176410000000001E-4</v>
      </c>
      <c r="C34" s="34">
        <f t="shared" si="0"/>
        <v>3642.48</v>
      </c>
      <c r="D34" s="35"/>
      <c r="E34" s="3">
        <f t="shared" si="1"/>
        <v>3642.48</v>
      </c>
      <c r="F34" s="36"/>
      <c r="G34" s="3">
        <v>0</v>
      </c>
      <c r="I34" s="3">
        <v>0</v>
      </c>
      <c r="K34" s="37">
        <v>0</v>
      </c>
      <c r="M34" s="38">
        <v>0</v>
      </c>
      <c r="N34" s="38"/>
      <c r="O34" s="38">
        <v>0</v>
      </c>
      <c r="P34" s="38"/>
      <c r="Q34" s="3">
        <f t="shared" si="2"/>
        <v>3642.48</v>
      </c>
    </row>
    <row r="35" spans="1:17" x14ac:dyDescent="0.2">
      <c r="A35" s="32" t="s">
        <v>45</v>
      </c>
      <c r="B35" s="33">
        <v>4.0782299999999997E-5</v>
      </c>
      <c r="C35" s="34">
        <f t="shared" si="0"/>
        <v>669.85</v>
      </c>
      <c r="D35" s="35">
        <f>-C35</f>
        <v>-669.85</v>
      </c>
      <c r="E35" s="3">
        <f t="shared" si="1"/>
        <v>0</v>
      </c>
      <c r="F35" s="36" t="s">
        <v>46</v>
      </c>
      <c r="G35" s="3">
        <v>669.85</v>
      </c>
      <c r="H35" s="39" t="s">
        <v>26</v>
      </c>
      <c r="I35" s="3">
        <v>0</v>
      </c>
      <c r="J35" s="39"/>
      <c r="K35" s="37">
        <v>0</v>
      </c>
      <c r="L35" s="39"/>
      <c r="M35" s="38">
        <v>0</v>
      </c>
      <c r="N35" s="38"/>
      <c r="O35" s="38">
        <v>0</v>
      </c>
      <c r="P35" s="38"/>
      <c r="Q35" s="3">
        <f t="shared" si="2"/>
        <v>669.85</v>
      </c>
    </row>
    <row r="36" spans="1:17" x14ac:dyDescent="0.2">
      <c r="A36" s="32" t="s">
        <v>47</v>
      </c>
      <c r="B36" s="33">
        <v>1.6243595999999999E-3</v>
      </c>
      <c r="C36" s="34">
        <f t="shared" si="0"/>
        <v>26680.11</v>
      </c>
      <c r="D36" s="35"/>
      <c r="E36" s="3">
        <f t="shared" si="1"/>
        <v>26680.11</v>
      </c>
      <c r="F36" s="36"/>
      <c r="G36" s="3">
        <v>0</v>
      </c>
      <c r="I36" s="3">
        <v>0</v>
      </c>
      <c r="K36" s="37">
        <v>0</v>
      </c>
      <c r="M36" s="38">
        <v>0</v>
      </c>
      <c r="N36" s="38"/>
      <c r="O36" s="38">
        <v>0</v>
      </c>
      <c r="P36" s="38"/>
      <c r="Q36" s="3">
        <f t="shared" si="2"/>
        <v>26680.11</v>
      </c>
    </row>
    <row r="37" spans="1:17" x14ac:dyDescent="0.2">
      <c r="A37" s="32" t="s">
        <v>48</v>
      </c>
      <c r="B37" s="33">
        <v>7.6636498000000001E-3</v>
      </c>
      <c r="C37" s="34">
        <f t="shared" si="0"/>
        <v>125875.45</v>
      </c>
      <c r="D37" s="35"/>
      <c r="E37" s="3">
        <f t="shared" si="1"/>
        <v>125875.45</v>
      </c>
      <c r="F37" s="36"/>
      <c r="G37" s="3">
        <v>0</v>
      </c>
      <c r="I37" s="3">
        <v>0</v>
      </c>
      <c r="K37" s="37">
        <v>0</v>
      </c>
      <c r="M37" s="38">
        <v>0</v>
      </c>
      <c r="N37" s="38"/>
      <c r="O37" s="38">
        <v>0</v>
      </c>
      <c r="P37" s="38"/>
      <c r="Q37" s="3">
        <f t="shared" si="2"/>
        <v>125875.45</v>
      </c>
    </row>
    <row r="38" spans="1:17" x14ac:dyDescent="0.2">
      <c r="A38" s="32" t="s">
        <v>49</v>
      </c>
      <c r="B38" s="33">
        <v>5.7395600000000003E-5</v>
      </c>
      <c r="C38" s="34">
        <f t="shared" si="0"/>
        <v>942.72</v>
      </c>
      <c r="D38" s="35"/>
      <c r="E38" s="3">
        <f t="shared" si="1"/>
        <v>942.72</v>
      </c>
      <c r="F38" s="36"/>
      <c r="G38" s="3">
        <v>0</v>
      </c>
      <c r="I38" s="3">
        <v>0</v>
      </c>
      <c r="K38" s="37">
        <v>0</v>
      </c>
      <c r="M38" s="38">
        <v>0</v>
      </c>
      <c r="N38" s="38"/>
      <c r="O38" s="38">
        <v>0</v>
      </c>
      <c r="P38" s="38"/>
      <c r="Q38" s="3">
        <f t="shared" si="2"/>
        <v>942.72</v>
      </c>
    </row>
    <row r="39" spans="1:17" x14ac:dyDescent="0.2">
      <c r="A39" s="32" t="s">
        <v>50</v>
      </c>
      <c r="B39" s="33">
        <v>1.54861298E-2</v>
      </c>
      <c r="C39" s="34">
        <f t="shared" si="0"/>
        <v>254359.67999999999</v>
      </c>
      <c r="D39" s="35"/>
      <c r="E39" s="3">
        <f t="shared" si="1"/>
        <v>254359.67999999999</v>
      </c>
      <c r="F39" s="36"/>
      <c r="G39" s="3">
        <v>0</v>
      </c>
      <c r="I39" s="3">
        <v>0</v>
      </c>
      <c r="K39" s="37">
        <v>0</v>
      </c>
      <c r="M39" s="38">
        <v>0</v>
      </c>
      <c r="N39" s="38"/>
      <c r="O39" s="38">
        <v>0</v>
      </c>
      <c r="P39" s="38"/>
      <c r="Q39" s="3">
        <f t="shared" si="2"/>
        <v>254359.67999999999</v>
      </c>
    </row>
    <row r="40" spans="1:17" x14ac:dyDescent="0.2">
      <c r="A40" s="32" t="s">
        <v>51</v>
      </c>
      <c r="B40" s="33">
        <v>1.0610061E-3</v>
      </c>
      <c r="C40" s="34">
        <f t="shared" si="0"/>
        <v>17427.03</v>
      </c>
      <c r="D40" s="35"/>
      <c r="E40" s="3">
        <f t="shared" si="1"/>
        <v>17427.03</v>
      </c>
      <c r="F40" s="36"/>
      <c r="G40" s="3">
        <v>0</v>
      </c>
      <c r="I40" s="3">
        <v>0</v>
      </c>
      <c r="K40" s="37">
        <v>0</v>
      </c>
      <c r="M40" s="38">
        <v>0</v>
      </c>
      <c r="N40" s="38"/>
      <c r="O40" s="38">
        <v>0</v>
      </c>
      <c r="P40" s="38"/>
      <c r="Q40" s="3">
        <f t="shared" si="2"/>
        <v>17427.03</v>
      </c>
    </row>
    <row r="41" spans="1:17" x14ac:dyDescent="0.2">
      <c r="A41" s="32" t="s">
        <v>52</v>
      </c>
      <c r="B41" s="33">
        <v>8.5102069999999999E-4</v>
      </c>
      <c r="C41" s="34">
        <f t="shared" si="0"/>
        <v>13978.01</v>
      </c>
      <c r="D41" s="35"/>
      <c r="E41" s="3">
        <f t="shared" si="1"/>
        <v>13978.01</v>
      </c>
      <c r="F41" s="36"/>
      <c r="G41" s="3">
        <v>0</v>
      </c>
      <c r="I41" s="3">
        <v>0</v>
      </c>
      <c r="K41" s="37">
        <v>0</v>
      </c>
      <c r="M41" s="38">
        <v>0</v>
      </c>
      <c r="N41" s="38"/>
      <c r="O41" s="38">
        <v>0</v>
      </c>
      <c r="P41" s="38"/>
      <c r="Q41" s="3">
        <f t="shared" si="2"/>
        <v>13978.01</v>
      </c>
    </row>
    <row r="42" spans="1:17" x14ac:dyDescent="0.2">
      <c r="A42" s="32" t="s">
        <v>53</v>
      </c>
      <c r="B42" s="33">
        <v>8.9312780000000002E-4</v>
      </c>
      <c r="C42" s="34">
        <f t="shared" si="0"/>
        <v>14669.62</v>
      </c>
      <c r="D42" s="35"/>
      <c r="E42" s="3">
        <f t="shared" si="1"/>
        <v>14669.62</v>
      </c>
      <c r="F42" s="36"/>
      <c r="G42" s="3">
        <v>0</v>
      </c>
      <c r="I42" s="3">
        <v>0</v>
      </c>
      <c r="K42" s="37">
        <v>0</v>
      </c>
      <c r="M42" s="38">
        <v>0</v>
      </c>
      <c r="N42" s="38"/>
      <c r="O42" s="38">
        <v>0</v>
      </c>
      <c r="P42" s="38"/>
      <c r="Q42" s="3">
        <f t="shared" si="2"/>
        <v>14669.62</v>
      </c>
    </row>
    <row r="43" spans="1:17" x14ac:dyDescent="0.2">
      <c r="A43" s="32" t="s">
        <v>54</v>
      </c>
      <c r="B43" s="33">
        <v>2.181214E-4</v>
      </c>
      <c r="C43" s="34">
        <f t="shared" si="0"/>
        <v>3582.64</v>
      </c>
      <c r="D43" s="35"/>
      <c r="E43" s="3">
        <f t="shared" si="1"/>
        <v>3582.64</v>
      </c>
      <c r="F43" s="36"/>
      <c r="G43" s="3">
        <v>0</v>
      </c>
      <c r="I43" s="3">
        <v>0</v>
      </c>
      <c r="K43" s="37">
        <v>0</v>
      </c>
      <c r="M43" s="38">
        <v>0</v>
      </c>
      <c r="N43" s="38"/>
      <c r="O43" s="38">
        <v>0</v>
      </c>
      <c r="P43" s="38"/>
      <c r="Q43" s="3">
        <f t="shared" si="2"/>
        <v>3582.64</v>
      </c>
    </row>
    <row r="44" spans="1:17" x14ac:dyDescent="0.2">
      <c r="A44" s="32" t="s">
        <v>55</v>
      </c>
      <c r="B44" s="33">
        <v>7.3352899999999994E-5</v>
      </c>
      <c r="C44" s="34">
        <f t="shared" si="0"/>
        <v>1204.82</v>
      </c>
      <c r="D44" s="35"/>
      <c r="E44" s="3">
        <f t="shared" si="1"/>
        <v>1204.82</v>
      </c>
      <c r="F44" s="36"/>
      <c r="G44" s="3">
        <v>0</v>
      </c>
      <c r="I44" s="3">
        <v>0</v>
      </c>
      <c r="K44" s="37">
        <v>0</v>
      </c>
      <c r="M44" s="38">
        <v>0</v>
      </c>
      <c r="N44" s="38"/>
      <c r="O44" s="38">
        <v>0</v>
      </c>
      <c r="P44" s="38"/>
      <c r="Q44" s="3">
        <f t="shared" si="2"/>
        <v>1204.82</v>
      </c>
    </row>
    <row r="45" spans="1:17" x14ac:dyDescent="0.2">
      <c r="A45" s="32" t="s">
        <v>56</v>
      </c>
      <c r="B45" s="33">
        <v>4.2688758000000004E-3</v>
      </c>
      <c r="C45" s="34">
        <f t="shared" si="0"/>
        <v>70116.289999999994</v>
      </c>
      <c r="D45" s="35"/>
      <c r="E45" s="3">
        <f t="shared" si="1"/>
        <v>70116.289999999994</v>
      </c>
      <c r="F45" s="36"/>
      <c r="G45" s="3">
        <v>0</v>
      </c>
      <c r="I45" s="3">
        <v>0</v>
      </c>
      <c r="K45" s="37">
        <v>0</v>
      </c>
      <c r="M45" s="38">
        <v>0</v>
      </c>
      <c r="N45" s="38"/>
      <c r="O45" s="38">
        <v>0</v>
      </c>
      <c r="P45" s="38"/>
      <c r="Q45" s="3">
        <f t="shared" si="2"/>
        <v>70116.289999999994</v>
      </c>
    </row>
    <row r="46" spans="1:17" x14ac:dyDescent="0.2">
      <c r="A46" s="32" t="s">
        <v>57</v>
      </c>
      <c r="B46" s="33">
        <v>1.2872758000000001E-3</v>
      </c>
      <c r="C46" s="34">
        <f t="shared" si="0"/>
        <v>21143.51</v>
      </c>
      <c r="D46" s="35"/>
      <c r="E46" s="3">
        <f t="shared" si="1"/>
        <v>21143.51</v>
      </c>
      <c r="F46" s="36"/>
      <c r="G46" s="3">
        <v>0</v>
      </c>
      <c r="I46" s="3">
        <v>0</v>
      </c>
      <c r="K46" s="37">
        <v>0</v>
      </c>
      <c r="M46" s="38">
        <v>0</v>
      </c>
      <c r="N46" s="38"/>
      <c r="O46" s="38">
        <v>0</v>
      </c>
      <c r="P46" s="38"/>
      <c r="Q46" s="3">
        <f t="shared" si="2"/>
        <v>21143.51</v>
      </c>
    </row>
    <row r="47" spans="1:17" x14ac:dyDescent="0.2">
      <c r="A47" s="32" t="s">
        <v>58</v>
      </c>
      <c r="B47" s="33">
        <v>2.0003994000000001E-3</v>
      </c>
      <c r="C47" s="34">
        <f t="shared" si="0"/>
        <v>32856.559999999998</v>
      </c>
      <c r="D47" s="35"/>
      <c r="E47" s="3">
        <f t="shared" si="1"/>
        <v>32856.559999999998</v>
      </c>
      <c r="F47" s="36"/>
      <c r="G47" s="3">
        <v>0</v>
      </c>
      <c r="I47" s="3">
        <v>0</v>
      </c>
      <c r="K47" s="37">
        <v>0</v>
      </c>
      <c r="M47" s="38">
        <v>0</v>
      </c>
      <c r="N47" s="38"/>
      <c r="O47" s="38">
        <v>0</v>
      </c>
      <c r="P47" s="38"/>
      <c r="Q47" s="3">
        <f t="shared" si="2"/>
        <v>32856.559999999998</v>
      </c>
    </row>
    <row r="48" spans="1:17" x14ac:dyDescent="0.2">
      <c r="A48" s="32" t="s">
        <v>59</v>
      </c>
      <c r="B48" s="33">
        <v>1.4637043400000001E-2</v>
      </c>
      <c r="C48" s="34">
        <f t="shared" si="0"/>
        <v>240413.44</v>
      </c>
      <c r="D48" s="35"/>
      <c r="E48" s="3">
        <f t="shared" si="1"/>
        <v>240413.44</v>
      </c>
      <c r="F48" s="36"/>
      <c r="G48" s="3">
        <v>0</v>
      </c>
      <c r="I48" s="3">
        <v>0</v>
      </c>
      <c r="K48" s="37">
        <v>0</v>
      </c>
      <c r="M48" s="38">
        <v>0</v>
      </c>
      <c r="N48" s="38"/>
      <c r="O48" s="38">
        <v>0</v>
      </c>
      <c r="P48" s="38"/>
      <c r="Q48" s="3">
        <f t="shared" si="2"/>
        <v>240413.44</v>
      </c>
    </row>
    <row r="49" spans="1:17" x14ac:dyDescent="0.2">
      <c r="A49" s="32" t="s">
        <v>60</v>
      </c>
      <c r="B49" s="33">
        <v>6.169433E-4</v>
      </c>
      <c r="C49" s="34">
        <f t="shared" si="0"/>
        <v>10133.290000000001</v>
      </c>
      <c r="D49" s="35"/>
      <c r="E49" s="3">
        <f t="shared" si="1"/>
        <v>10133.290000000001</v>
      </c>
      <c r="F49" s="36"/>
      <c r="G49" s="3">
        <v>0</v>
      </c>
      <c r="I49" s="3">
        <v>0</v>
      </c>
      <c r="K49" s="37">
        <v>0</v>
      </c>
      <c r="M49" s="38">
        <v>0</v>
      </c>
      <c r="N49" s="38"/>
      <c r="O49" s="38">
        <v>0</v>
      </c>
      <c r="P49" s="38"/>
      <c r="Q49" s="3">
        <f t="shared" si="2"/>
        <v>10133.290000000001</v>
      </c>
    </row>
    <row r="50" spans="1:17" x14ac:dyDescent="0.2">
      <c r="A50" s="32" t="s">
        <v>61</v>
      </c>
      <c r="B50" s="33">
        <v>2.9038233399999999E-2</v>
      </c>
      <c r="C50" s="34">
        <f t="shared" si="0"/>
        <v>476952.98</v>
      </c>
      <c r="D50" s="35"/>
      <c r="E50" s="3">
        <f t="shared" si="1"/>
        <v>476952.98</v>
      </c>
      <c r="F50" s="36"/>
      <c r="G50" s="3">
        <v>0</v>
      </c>
      <c r="I50" s="3">
        <v>0</v>
      </c>
      <c r="K50" s="37">
        <v>0</v>
      </c>
      <c r="M50" s="38">
        <v>0</v>
      </c>
      <c r="N50" s="38"/>
      <c r="O50" s="38">
        <v>0</v>
      </c>
      <c r="P50" s="38"/>
      <c r="Q50" s="3">
        <f t="shared" si="2"/>
        <v>476952.98</v>
      </c>
    </row>
    <row r="51" spans="1:17" x14ac:dyDescent="0.2">
      <c r="A51" s="6" t="s">
        <v>62</v>
      </c>
      <c r="B51" s="33">
        <v>4.6358039999999998E-4</v>
      </c>
      <c r="C51" s="34">
        <f t="shared" si="0"/>
        <v>7614.31</v>
      </c>
      <c r="D51" s="35"/>
      <c r="E51" s="3">
        <f t="shared" si="1"/>
        <v>7614.31</v>
      </c>
      <c r="F51" s="36"/>
      <c r="G51" s="3">
        <v>0</v>
      </c>
      <c r="I51" s="3">
        <v>0</v>
      </c>
      <c r="K51" s="37">
        <v>0</v>
      </c>
      <c r="M51" s="38">
        <v>0</v>
      </c>
      <c r="N51" s="38"/>
      <c r="O51" s="38">
        <v>0</v>
      </c>
      <c r="P51" s="38"/>
      <c r="Q51" s="3">
        <f t="shared" si="2"/>
        <v>7614.31</v>
      </c>
    </row>
    <row r="52" spans="1:17" x14ac:dyDescent="0.2">
      <c r="A52" s="6" t="s">
        <v>63</v>
      </c>
      <c r="B52" s="33">
        <v>3.5070499999999998E-4</v>
      </c>
      <c r="C52" s="34">
        <f t="shared" si="0"/>
        <v>5760.33</v>
      </c>
      <c r="D52" s="35"/>
      <c r="E52" s="3">
        <f t="shared" si="1"/>
        <v>5760.33</v>
      </c>
      <c r="F52" s="36"/>
      <c r="G52" s="3">
        <v>0</v>
      </c>
      <c r="I52" s="3">
        <v>0</v>
      </c>
      <c r="K52" s="37">
        <v>0</v>
      </c>
      <c r="M52" s="38">
        <v>0</v>
      </c>
      <c r="N52" s="38"/>
      <c r="O52" s="38">
        <v>0</v>
      </c>
      <c r="P52" s="38"/>
      <c r="Q52" s="3">
        <f t="shared" si="2"/>
        <v>5760.33</v>
      </c>
    </row>
    <row r="53" spans="1:17" x14ac:dyDescent="0.2">
      <c r="A53" s="6" t="s">
        <v>64</v>
      </c>
      <c r="B53" s="33">
        <v>6.3797699999999994E-5</v>
      </c>
      <c r="C53" s="34">
        <f t="shared" si="0"/>
        <v>1047.8800000000001</v>
      </c>
      <c r="D53" s="35">
        <f>-C53</f>
        <v>-1047.8800000000001</v>
      </c>
      <c r="E53" s="3">
        <f t="shared" si="1"/>
        <v>0</v>
      </c>
      <c r="F53" s="36" t="s">
        <v>46</v>
      </c>
      <c r="G53" s="3">
        <v>0</v>
      </c>
      <c r="I53" s="3">
        <v>0</v>
      </c>
      <c r="K53" s="37">
        <v>1047.8800000000001</v>
      </c>
      <c r="L53" s="6" t="s">
        <v>26</v>
      </c>
      <c r="M53" s="38">
        <v>0</v>
      </c>
      <c r="N53" s="38"/>
      <c r="O53" s="38">
        <v>0</v>
      </c>
      <c r="P53" s="38"/>
      <c r="Q53" s="3">
        <f t="shared" si="2"/>
        <v>1047.8800000000001</v>
      </c>
    </row>
    <row r="54" spans="1:17" x14ac:dyDescent="0.2">
      <c r="A54" s="6" t="s">
        <v>65</v>
      </c>
      <c r="B54" s="33">
        <v>1.5481288E-3</v>
      </c>
      <c r="C54" s="34">
        <f t="shared" si="0"/>
        <v>25428.02</v>
      </c>
      <c r="D54" s="35"/>
      <c r="E54" s="3">
        <f t="shared" si="1"/>
        <v>25428.02</v>
      </c>
      <c r="F54" s="36"/>
      <c r="G54" s="3">
        <v>0</v>
      </c>
      <c r="I54" s="3">
        <v>0</v>
      </c>
      <c r="K54" s="37">
        <v>0</v>
      </c>
      <c r="M54" s="38">
        <v>0</v>
      </c>
      <c r="N54" s="38"/>
      <c r="O54" s="38">
        <v>0</v>
      </c>
      <c r="P54" s="38"/>
      <c r="Q54" s="3">
        <f t="shared" si="2"/>
        <v>25428.02</v>
      </c>
    </row>
    <row r="55" spans="1:17" x14ac:dyDescent="0.2">
      <c r="A55" s="6" t="s">
        <v>66</v>
      </c>
      <c r="B55" s="33">
        <v>2.9735630000000002E-4</v>
      </c>
      <c r="C55" s="34">
        <f t="shared" si="0"/>
        <v>4884.08</v>
      </c>
      <c r="D55" s="35"/>
      <c r="E55" s="3">
        <f t="shared" si="1"/>
        <v>4884.08</v>
      </c>
      <c r="F55" s="36"/>
      <c r="G55" s="3">
        <v>0</v>
      </c>
      <c r="I55" s="3">
        <v>0</v>
      </c>
      <c r="K55" s="37">
        <v>0</v>
      </c>
      <c r="M55" s="38">
        <v>0</v>
      </c>
      <c r="N55" s="38"/>
      <c r="O55" s="38">
        <v>0</v>
      </c>
      <c r="P55" s="38"/>
      <c r="Q55" s="3">
        <f t="shared" si="2"/>
        <v>4884.08</v>
      </c>
    </row>
    <row r="56" spans="1:17" x14ac:dyDescent="0.2">
      <c r="A56" s="6" t="s">
        <v>67</v>
      </c>
      <c r="B56" s="33">
        <v>1.19778E-4</v>
      </c>
      <c r="C56" s="34">
        <f t="shared" si="0"/>
        <v>1967.35</v>
      </c>
      <c r="D56" s="35"/>
      <c r="E56" s="3">
        <f t="shared" si="1"/>
        <v>1967.35</v>
      </c>
      <c r="F56" s="36"/>
      <c r="G56" s="3">
        <v>0</v>
      </c>
      <c r="I56" s="3">
        <v>0</v>
      </c>
      <c r="K56" s="37">
        <v>0</v>
      </c>
      <c r="M56" s="38">
        <v>0</v>
      </c>
      <c r="N56" s="38"/>
      <c r="O56" s="38">
        <v>0</v>
      </c>
      <c r="P56" s="38"/>
      <c r="Q56" s="3">
        <f t="shared" si="2"/>
        <v>1967.35</v>
      </c>
    </row>
    <row r="57" spans="1:17" x14ac:dyDescent="0.2">
      <c r="A57" s="6" t="s">
        <v>68</v>
      </c>
      <c r="B57" s="33">
        <v>3.6912300000000002E-5</v>
      </c>
      <c r="C57" s="34">
        <f t="shared" si="0"/>
        <v>606.28</v>
      </c>
      <c r="D57" s="35"/>
      <c r="E57" s="3">
        <f t="shared" si="1"/>
        <v>606.28</v>
      </c>
      <c r="F57" s="36"/>
      <c r="G57" s="3">
        <v>0</v>
      </c>
      <c r="I57" s="3">
        <v>0</v>
      </c>
      <c r="K57" s="37">
        <v>0</v>
      </c>
      <c r="M57" s="38">
        <v>0</v>
      </c>
      <c r="N57" s="38"/>
      <c r="O57" s="38">
        <v>0</v>
      </c>
      <c r="P57" s="38"/>
      <c r="Q57" s="3">
        <f t="shared" si="2"/>
        <v>606.28</v>
      </c>
    </row>
    <row r="58" spans="1:17" x14ac:dyDescent="0.2">
      <c r="A58" s="32" t="s">
        <v>69</v>
      </c>
      <c r="B58" s="33">
        <v>8.6067200000000002E-5</v>
      </c>
      <c r="C58" s="34">
        <f t="shared" si="0"/>
        <v>1413.65</v>
      </c>
      <c r="D58" s="35"/>
      <c r="E58" s="3">
        <f t="shared" si="1"/>
        <v>1413.65</v>
      </c>
      <c r="F58" s="36"/>
      <c r="G58" s="3">
        <v>0</v>
      </c>
      <c r="I58" s="3">
        <v>0</v>
      </c>
      <c r="K58" s="37">
        <v>0</v>
      </c>
      <c r="M58" s="38">
        <v>0</v>
      </c>
      <c r="N58" s="38"/>
      <c r="O58" s="38">
        <v>0</v>
      </c>
      <c r="P58" s="38"/>
      <c r="Q58" s="3">
        <f t="shared" si="2"/>
        <v>1413.65</v>
      </c>
    </row>
    <row r="59" spans="1:17" x14ac:dyDescent="0.2">
      <c r="A59" s="40" t="s">
        <v>70</v>
      </c>
      <c r="B59" s="33">
        <v>0.1376761682</v>
      </c>
      <c r="C59" s="34">
        <f t="shared" si="0"/>
        <v>2261331.06</v>
      </c>
      <c r="D59" s="35"/>
      <c r="E59" s="3">
        <f t="shared" si="1"/>
        <v>2261331.06</v>
      </c>
      <c r="F59" s="36"/>
      <c r="G59" s="3">
        <v>0</v>
      </c>
      <c r="I59" s="3">
        <v>0</v>
      </c>
      <c r="K59" s="37">
        <v>0</v>
      </c>
      <c r="M59" s="38">
        <v>0</v>
      </c>
      <c r="N59" s="38"/>
      <c r="O59" s="38">
        <v>0</v>
      </c>
      <c r="P59" s="38"/>
      <c r="Q59" s="3">
        <f t="shared" si="2"/>
        <v>2261331.06</v>
      </c>
    </row>
    <row r="60" spans="1:17" x14ac:dyDescent="0.2">
      <c r="A60" s="32" t="s">
        <v>71</v>
      </c>
      <c r="B60" s="33">
        <v>2.9599539999999999E-4</v>
      </c>
      <c r="C60" s="34">
        <f t="shared" si="0"/>
        <v>4861.72</v>
      </c>
      <c r="D60" s="35"/>
      <c r="E60" s="3">
        <f t="shared" si="1"/>
        <v>4861.72</v>
      </c>
      <c r="F60" s="36"/>
      <c r="G60" s="3">
        <v>0</v>
      </c>
      <c r="I60" s="3">
        <v>0</v>
      </c>
      <c r="K60" s="37">
        <v>0</v>
      </c>
      <c r="M60" s="38">
        <v>0</v>
      </c>
      <c r="N60" s="38"/>
      <c r="O60" s="38">
        <v>0</v>
      </c>
      <c r="P60" s="38"/>
      <c r="Q60" s="3">
        <f t="shared" si="2"/>
        <v>4861.72</v>
      </c>
    </row>
    <row r="61" spans="1:17" x14ac:dyDescent="0.2">
      <c r="A61" s="32" t="s">
        <v>72</v>
      </c>
      <c r="B61" s="33">
        <v>1.25352372E-2</v>
      </c>
      <c r="C61" s="34">
        <f t="shared" si="0"/>
        <v>205891.27</v>
      </c>
      <c r="D61" s="35"/>
      <c r="E61" s="3">
        <f t="shared" si="1"/>
        <v>205891.27</v>
      </c>
      <c r="F61" s="36"/>
      <c r="G61" s="3">
        <v>0</v>
      </c>
      <c r="I61" s="3">
        <v>0</v>
      </c>
      <c r="K61" s="37">
        <v>0</v>
      </c>
      <c r="M61" s="38">
        <v>0</v>
      </c>
      <c r="N61" s="38"/>
      <c r="O61" s="38">
        <v>0</v>
      </c>
      <c r="P61" s="38"/>
      <c r="Q61" s="3">
        <f t="shared" si="2"/>
        <v>205891.27</v>
      </c>
    </row>
    <row r="62" spans="1:17" x14ac:dyDescent="0.2">
      <c r="A62" s="32" t="s">
        <v>73</v>
      </c>
      <c r="B62" s="33">
        <v>1.9817039999999999E-3</v>
      </c>
      <c r="C62" s="34">
        <f t="shared" si="0"/>
        <v>32549.49</v>
      </c>
      <c r="D62" s="35"/>
      <c r="E62" s="3">
        <f t="shared" si="1"/>
        <v>32549.49</v>
      </c>
      <c r="F62" s="36"/>
      <c r="G62" s="3">
        <v>0</v>
      </c>
      <c r="I62" s="3">
        <v>0</v>
      </c>
      <c r="K62" s="37">
        <v>0</v>
      </c>
      <c r="M62" s="38">
        <v>0</v>
      </c>
      <c r="N62" s="38"/>
      <c r="O62" s="38">
        <v>0</v>
      </c>
      <c r="P62" s="38"/>
      <c r="Q62" s="3">
        <f t="shared" si="2"/>
        <v>32549.49</v>
      </c>
    </row>
    <row r="63" spans="1:17" x14ac:dyDescent="0.2">
      <c r="A63" s="32" t="s">
        <v>74</v>
      </c>
      <c r="B63" s="33">
        <v>2.1626114000000002E-3</v>
      </c>
      <c r="C63" s="34">
        <f t="shared" si="0"/>
        <v>35520.89</v>
      </c>
      <c r="D63" s="35"/>
      <c r="E63" s="3">
        <f t="shared" si="1"/>
        <v>35520.89</v>
      </c>
      <c r="F63" s="36"/>
      <c r="G63" s="3">
        <v>0</v>
      </c>
      <c r="I63" s="3">
        <v>0</v>
      </c>
      <c r="K63" s="37">
        <v>0</v>
      </c>
      <c r="M63" s="38">
        <v>0</v>
      </c>
      <c r="N63" s="38"/>
      <c r="O63" s="38">
        <v>0</v>
      </c>
      <c r="P63" s="38"/>
      <c r="Q63" s="3">
        <f t="shared" si="2"/>
        <v>35520.89</v>
      </c>
    </row>
    <row r="64" spans="1:17" x14ac:dyDescent="0.2">
      <c r="A64" s="32" t="s">
        <v>75</v>
      </c>
      <c r="B64" s="33">
        <v>1.235079E-4</v>
      </c>
      <c r="C64" s="34">
        <f t="shared" si="0"/>
        <v>2028.62</v>
      </c>
      <c r="D64" s="35"/>
      <c r="E64" s="3">
        <f t="shared" si="1"/>
        <v>2028.62</v>
      </c>
      <c r="F64" s="36"/>
      <c r="G64" s="3">
        <v>0</v>
      </c>
      <c r="I64" s="3">
        <v>0</v>
      </c>
      <c r="K64" s="37">
        <v>0</v>
      </c>
      <c r="M64" s="38">
        <v>0</v>
      </c>
      <c r="N64" s="38"/>
      <c r="O64" s="38">
        <v>0</v>
      </c>
      <c r="P64" s="38"/>
      <c r="Q64" s="3">
        <f t="shared" si="2"/>
        <v>2028.62</v>
      </c>
    </row>
    <row r="65" spans="1:17" x14ac:dyDescent="0.2">
      <c r="A65" s="32" t="s">
        <v>76</v>
      </c>
      <c r="B65" s="33">
        <v>1.328724E-4</v>
      </c>
      <c r="C65" s="34">
        <f t="shared" si="0"/>
        <v>2182.4299999999998</v>
      </c>
      <c r="D65" s="35"/>
      <c r="E65" s="3">
        <f t="shared" si="1"/>
        <v>2182.4299999999998</v>
      </c>
      <c r="F65" s="36"/>
      <c r="G65" s="3">
        <v>0</v>
      </c>
      <c r="I65" s="3">
        <v>0</v>
      </c>
      <c r="K65" s="37">
        <v>0</v>
      </c>
      <c r="M65" s="38">
        <v>0</v>
      </c>
      <c r="N65" s="38"/>
      <c r="O65" s="38">
        <v>0</v>
      </c>
      <c r="P65" s="38"/>
      <c r="Q65" s="3">
        <f t="shared" si="2"/>
        <v>2182.4299999999998</v>
      </c>
    </row>
    <row r="66" spans="1:17" x14ac:dyDescent="0.2">
      <c r="A66" s="32" t="s">
        <v>77</v>
      </c>
      <c r="B66" s="33">
        <v>4.0697420000000001E-4</v>
      </c>
      <c r="C66" s="34">
        <f t="shared" si="0"/>
        <v>6684.55</v>
      </c>
      <c r="D66" s="35"/>
      <c r="E66" s="3">
        <f t="shared" si="1"/>
        <v>6684.55</v>
      </c>
      <c r="F66" s="36"/>
      <c r="G66" s="3">
        <v>0</v>
      </c>
      <c r="I66" s="3">
        <v>0</v>
      </c>
      <c r="K66" s="37">
        <v>0</v>
      </c>
      <c r="M66" s="38">
        <v>0</v>
      </c>
      <c r="N66" s="38"/>
      <c r="O66" s="38">
        <v>0</v>
      </c>
      <c r="P66" s="38"/>
      <c r="Q66" s="3">
        <f t="shared" si="2"/>
        <v>6684.55</v>
      </c>
    </row>
    <row r="67" spans="1:17" x14ac:dyDescent="0.2">
      <c r="A67" s="32" t="s">
        <v>78</v>
      </c>
      <c r="B67" s="33">
        <v>1.53728E-4</v>
      </c>
      <c r="C67" s="34">
        <f t="shared" si="0"/>
        <v>2524.98</v>
      </c>
      <c r="D67" s="35"/>
      <c r="E67" s="3">
        <f t="shared" si="1"/>
        <v>2524.98</v>
      </c>
      <c r="F67" s="36"/>
      <c r="G67" s="3">
        <v>0</v>
      </c>
      <c r="I67" s="3">
        <v>0</v>
      </c>
      <c r="K67" s="37">
        <v>0</v>
      </c>
      <c r="M67" s="38">
        <v>0</v>
      </c>
      <c r="N67" s="38"/>
      <c r="O67" s="38">
        <v>0</v>
      </c>
      <c r="P67" s="38"/>
      <c r="Q67" s="3">
        <f t="shared" si="2"/>
        <v>2524.98</v>
      </c>
    </row>
    <row r="68" spans="1:17" x14ac:dyDescent="0.2">
      <c r="A68" s="32" t="s">
        <v>79</v>
      </c>
      <c r="B68" s="33">
        <v>4.7577630000000001E-4</v>
      </c>
      <c r="C68" s="34">
        <f t="shared" si="0"/>
        <v>7814.63</v>
      </c>
      <c r="D68" s="35"/>
      <c r="E68" s="3">
        <f t="shared" si="1"/>
        <v>7814.63</v>
      </c>
      <c r="F68" s="36"/>
      <c r="G68" s="3">
        <v>0</v>
      </c>
      <c r="I68" s="3">
        <v>0</v>
      </c>
      <c r="K68" s="37">
        <v>0</v>
      </c>
      <c r="M68" s="38">
        <v>0</v>
      </c>
      <c r="N68" s="38"/>
      <c r="O68" s="38">
        <v>0</v>
      </c>
      <c r="P68" s="38"/>
      <c r="Q68" s="3">
        <f t="shared" si="2"/>
        <v>7814.63</v>
      </c>
    </row>
    <row r="69" spans="1:17" x14ac:dyDescent="0.2">
      <c r="A69" s="32" t="s">
        <v>80</v>
      </c>
      <c r="B69" s="33">
        <v>6.1757199999999999E-5</v>
      </c>
      <c r="C69" s="34">
        <f t="shared" si="0"/>
        <v>1014.36</v>
      </c>
      <c r="D69" s="35"/>
      <c r="E69" s="3">
        <f t="shared" si="1"/>
        <v>1014.36</v>
      </c>
      <c r="F69" s="36"/>
      <c r="G69" s="3">
        <v>0</v>
      </c>
      <c r="I69" s="3">
        <v>0</v>
      </c>
      <c r="K69" s="37">
        <v>0</v>
      </c>
      <c r="M69" s="38">
        <v>0</v>
      </c>
      <c r="N69" s="38"/>
      <c r="O69" s="38">
        <v>0</v>
      </c>
      <c r="P69" s="38"/>
      <c r="Q69" s="3">
        <f t="shared" si="2"/>
        <v>1014.36</v>
      </c>
    </row>
    <row r="70" spans="1:17" x14ac:dyDescent="0.2">
      <c r="A70" s="32" t="s">
        <v>81</v>
      </c>
      <c r="B70" s="33">
        <v>6.4427100000000005E-5</v>
      </c>
      <c r="C70" s="34">
        <f t="shared" si="0"/>
        <v>1058.22</v>
      </c>
      <c r="D70" s="35"/>
      <c r="E70" s="3">
        <f t="shared" si="1"/>
        <v>1058.22</v>
      </c>
      <c r="F70" s="36"/>
      <c r="G70" s="3">
        <v>0</v>
      </c>
      <c r="I70" s="3">
        <v>0</v>
      </c>
      <c r="K70" s="37">
        <v>0</v>
      </c>
      <c r="M70" s="38">
        <v>0</v>
      </c>
      <c r="N70" s="38"/>
      <c r="O70" s="38">
        <v>0</v>
      </c>
      <c r="P70" s="38"/>
      <c r="Q70" s="3">
        <f t="shared" si="2"/>
        <v>1058.22</v>
      </c>
    </row>
    <row r="71" spans="1:17" x14ac:dyDescent="0.2">
      <c r="A71" s="32" t="s">
        <v>82</v>
      </c>
      <c r="B71" s="33">
        <v>1.4643118999999999E-3</v>
      </c>
      <c r="C71" s="34">
        <f t="shared" si="0"/>
        <v>24051.32</v>
      </c>
      <c r="D71" s="35"/>
      <c r="E71" s="3">
        <f t="shared" si="1"/>
        <v>24051.32</v>
      </c>
      <c r="F71" s="36"/>
      <c r="G71" s="3">
        <v>0</v>
      </c>
      <c r="I71" s="3">
        <v>0</v>
      </c>
      <c r="K71" s="37">
        <v>0</v>
      </c>
      <c r="M71" s="38">
        <v>0</v>
      </c>
      <c r="N71" s="38"/>
      <c r="O71" s="38">
        <v>0</v>
      </c>
      <c r="P71" s="38"/>
      <c r="Q71" s="3">
        <f t="shared" si="2"/>
        <v>24051.32</v>
      </c>
    </row>
    <row r="72" spans="1:17" x14ac:dyDescent="0.2">
      <c r="A72" s="32" t="s">
        <v>83</v>
      </c>
      <c r="B72" s="33">
        <v>1.4980080000000001E-4</v>
      </c>
      <c r="C72" s="34">
        <f t="shared" si="0"/>
        <v>2460.48</v>
      </c>
      <c r="D72" s="35"/>
      <c r="E72" s="3">
        <f t="shared" si="1"/>
        <v>2460.48</v>
      </c>
      <c r="F72" s="36"/>
      <c r="G72" s="3">
        <v>0</v>
      </c>
      <c r="I72" s="3">
        <v>0</v>
      </c>
      <c r="K72" s="37">
        <v>0</v>
      </c>
      <c r="M72" s="38">
        <v>0</v>
      </c>
      <c r="N72" s="38"/>
      <c r="O72" s="38">
        <v>0</v>
      </c>
      <c r="P72" s="38"/>
      <c r="Q72" s="3">
        <f t="shared" si="2"/>
        <v>2460.48</v>
      </c>
    </row>
    <row r="73" spans="1:17" x14ac:dyDescent="0.2">
      <c r="A73" s="32" t="s">
        <v>84</v>
      </c>
      <c r="B73" s="33">
        <v>3.0685679999999999E-4</v>
      </c>
      <c r="C73" s="34">
        <f t="shared" si="0"/>
        <v>5040.12</v>
      </c>
      <c r="D73" s="35">
        <f>-C73</f>
        <v>-5040.12</v>
      </c>
      <c r="E73" s="3">
        <f t="shared" si="1"/>
        <v>0</v>
      </c>
      <c r="F73" s="36" t="s">
        <v>46</v>
      </c>
      <c r="G73" s="3">
        <v>5040.12</v>
      </c>
      <c r="H73" s="39" t="s">
        <v>26</v>
      </c>
      <c r="I73" s="3">
        <v>0</v>
      </c>
      <c r="J73" s="39"/>
      <c r="K73" s="37">
        <v>0</v>
      </c>
      <c r="L73" s="39"/>
      <c r="M73" s="38">
        <v>0</v>
      </c>
      <c r="N73" s="38"/>
      <c r="O73" s="38">
        <v>0</v>
      </c>
      <c r="P73" s="38"/>
      <c r="Q73" s="3">
        <f t="shared" si="2"/>
        <v>5040.12</v>
      </c>
    </row>
    <row r="74" spans="1:17" x14ac:dyDescent="0.2">
      <c r="A74" s="32" t="s">
        <v>85</v>
      </c>
      <c r="B74" s="33">
        <v>4.2427280000000001E-4</v>
      </c>
      <c r="C74" s="34">
        <f t="shared" si="0"/>
        <v>6968.68</v>
      </c>
      <c r="D74" s="35"/>
      <c r="E74" s="3">
        <f t="shared" si="1"/>
        <v>6968.68</v>
      </c>
      <c r="F74" s="36"/>
      <c r="G74" s="3">
        <v>0</v>
      </c>
      <c r="I74" s="3">
        <v>0</v>
      </c>
      <c r="K74" s="37">
        <v>0</v>
      </c>
      <c r="M74" s="38">
        <v>0</v>
      </c>
      <c r="N74" s="38"/>
      <c r="O74" s="38">
        <v>0</v>
      </c>
      <c r="P74" s="38"/>
      <c r="Q74" s="3">
        <f t="shared" si="2"/>
        <v>6968.68</v>
      </c>
    </row>
    <row r="75" spans="1:17" x14ac:dyDescent="0.2">
      <c r="A75" s="32" t="s">
        <v>86</v>
      </c>
      <c r="B75" s="33">
        <v>2.3627533000000001E-3</v>
      </c>
      <c r="C75" s="34">
        <f t="shared" si="0"/>
        <v>38808.22</v>
      </c>
      <c r="D75" s="35"/>
      <c r="E75" s="3">
        <f t="shared" si="1"/>
        <v>38808.22</v>
      </c>
      <c r="F75" s="36"/>
      <c r="G75" s="3">
        <v>0</v>
      </c>
      <c r="I75" s="3">
        <v>0</v>
      </c>
      <c r="K75" s="37">
        <v>0</v>
      </c>
      <c r="M75" s="38">
        <v>0</v>
      </c>
      <c r="N75" s="38"/>
      <c r="O75" s="38">
        <v>0</v>
      </c>
      <c r="P75" s="38"/>
      <c r="Q75" s="3">
        <f t="shared" si="2"/>
        <v>38808.22</v>
      </c>
    </row>
    <row r="76" spans="1:17" x14ac:dyDescent="0.2">
      <c r="A76" s="40" t="s">
        <v>87</v>
      </c>
      <c r="B76" s="33">
        <v>0.193150981</v>
      </c>
      <c r="C76" s="34">
        <f t="shared" ref="C76:C139" si="3">ROUND(($A$8*B76),2)</f>
        <v>3172504.86</v>
      </c>
      <c r="D76" s="35"/>
      <c r="E76" s="3">
        <f t="shared" ref="E76:E139" si="4">SUM(C76:D76)</f>
        <v>3172504.86</v>
      </c>
      <c r="F76" s="36"/>
      <c r="G76" s="3">
        <v>0</v>
      </c>
      <c r="I76" s="3">
        <v>0</v>
      </c>
      <c r="K76" s="37">
        <v>0</v>
      </c>
      <c r="M76" s="38">
        <v>0</v>
      </c>
      <c r="N76" s="38"/>
      <c r="O76" s="38">
        <v>0</v>
      </c>
      <c r="P76" s="38"/>
      <c r="Q76" s="3">
        <f t="shared" si="2"/>
        <v>3172504.86</v>
      </c>
    </row>
    <row r="77" spans="1:17" x14ac:dyDescent="0.2">
      <c r="A77" s="32" t="s">
        <v>88</v>
      </c>
      <c r="B77" s="33">
        <v>3.1114210000000002E-4</v>
      </c>
      <c r="C77" s="34">
        <f t="shared" si="3"/>
        <v>5110.51</v>
      </c>
      <c r="D77" s="35"/>
      <c r="E77" s="3">
        <f t="shared" si="4"/>
        <v>5110.51</v>
      </c>
      <c r="F77" s="36"/>
      <c r="G77" s="3">
        <v>0</v>
      </c>
      <c r="I77" s="3">
        <v>0</v>
      </c>
      <c r="K77" s="37">
        <v>0</v>
      </c>
      <c r="M77" s="38">
        <v>0</v>
      </c>
      <c r="N77" s="38"/>
      <c r="O77" s="38">
        <v>0</v>
      </c>
      <c r="P77" s="38"/>
      <c r="Q77" s="3">
        <f t="shared" ref="Q77:Q140" si="5">SUM(E77:O77)</f>
        <v>5110.51</v>
      </c>
    </row>
    <row r="78" spans="1:17" x14ac:dyDescent="0.2">
      <c r="A78" s="32" t="s">
        <v>89</v>
      </c>
      <c r="B78" s="33">
        <v>1.16134E-4</v>
      </c>
      <c r="C78" s="34">
        <f t="shared" si="3"/>
        <v>1907.5</v>
      </c>
      <c r="D78" s="35"/>
      <c r="E78" s="3">
        <f t="shared" si="4"/>
        <v>1907.5</v>
      </c>
      <c r="F78" s="36"/>
      <c r="G78" s="3">
        <v>0</v>
      </c>
      <c r="I78" s="3">
        <v>0</v>
      </c>
      <c r="K78" s="37">
        <v>0</v>
      </c>
      <c r="M78" s="38">
        <v>0</v>
      </c>
      <c r="N78" s="38"/>
      <c r="O78" s="38">
        <v>0</v>
      </c>
      <c r="P78" s="38"/>
      <c r="Q78" s="3">
        <f t="shared" si="5"/>
        <v>1907.5</v>
      </c>
    </row>
    <row r="79" spans="1:17" x14ac:dyDescent="0.2">
      <c r="A79" s="32" t="s">
        <v>90</v>
      </c>
      <c r="B79" s="33">
        <v>2.18984E-4</v>
      </c>
      <c r="C79" s="34">
        <f t="shared" si="3"/>
        <v>3596.81</v>
      </c>
      <c r="D79" s="35"/>
      <c r="E79" s="3">
        <f t="shared" si="4"/>
        <v>3596.81</v>
      </c>
      <c r="F79" s="36"/>
      <c r="G79" s="3">
        <v>0</v>
      </c>
      <c r="I79" s="3">
        <v>0</v>
      </c>
      <c r="K79" s="37">
        <v>0</v>
      </c>
      <c r="M79" s="38">
        <v>0</v>
      </c>
      <c r="N79" s="38"/>
      <c r="O79" s="38">
        <v>0</v>
      </c>
      <c r="P79" s="38"/>
      <c r="Q79" s="3">
        <f t="shared" si="5"/>
        <v>3596.81</v>
      </c>
    </row>
    <row r="80" spans="1:17" x14ac:dyDescent="0.2">
      <c r="A80" s="32" t="s">
        <v>91</v>
      </c>
      <c r="B80" s="33">
        <v>2.0675979999999999E-4</v>
      </c>
      <c r="C80" s="34">
        <f t="shared" si="3"/>
        <v>3396.03</v>
      </c>
      <c r="D80" s="35"/>
      <c r="E80" s="3">
        <f t="shared" si="4"/>
        <v>3396.03</v>
      </c>
      <c r="F80" s="36"/>
      <c r="G80" s="3">
        <v>0</v>
      </c>
      <c r="I80" s="3">
        <v>0</v>
      </c>
      <c r="K80" s="37">
        <v>0</v>
      </c>
      <c r="M80" s="38">
        <v>0</v>
      </c>
      <c r="N80" s="38"/>
      <c r="O80" s="38">
        <v>0</v>
      </c>
      <c r="P80" s="38"/>
      <c r="Q80" s="3">
        <f t="shared" si="5"/>
        <v>3396.03</v>
      </c>
    </row>
    <row r="81" spans="1:17" x14ac:dyDescent="0.2">
      <c r="A81" s="32" t="s">
        <v>92</v>
      </c>
      <c r="B81" s="33">
        <v>3.9551192999999997E-3</v>
      </c>
      <c r="C81" s="34">
        <f t="shared" si="3"/>
        <v>64962.83</v>
      </c>
      <c r="D81" s="35">
        <f>-C81</f>
        <v>-64962.83</v>
      </c>
      <c r="E81" s="3">
        <f t="shared" si="4"/>
        <v>0</v>
      </c>
      <c r="F81" s="36" t="s">
        <v>46</v>
      </c>
      <c r="G81" s="3">
        <v>64962.83</v>
      </c>
      <c r="H81" s="39" t="s">
        <v>26</v>
      </c>
      <c r="I81" s="3">
        <v>0</v>
      </c>
      <c r="J81" s="39"/>
      <c r="K81" s="37">
        <v>0</v>
      </c>
      <c r="L81" s="39"/>
      <c r="M81" s="38">
        <v>0</v>
      </c>
      <c r="N81" s="38"/>
      <c r="O81" s="38">
        <v>0</v>
      </c>
      <c r="P81" s="38"/>
      <c r="Q81" s="3">
        <f t="shared" si="5"/>
        <v>64962.83</v>
      </c>
    </row>
    <row r="82" spans="1:17" x14ac:dyDescent="0.2">
      <c r="A82" s="32" t="s">
        <v>93</v>
      </c>
      <c r="B82" s="33">
        <v>2.1424749999999999E-4</v>
      </c>
      <c r="C82" s="34">
        <f t="shared" si="3"/>
        <v>3519.02</v>
      </c>
      <c r="D82" s="35"/>
      <c r="E82" s="3">
        <f t="shared" si="4"/>
        <v>3519.02</v>
      </c>
      <c r="F82" s="36"/>
      <c r="G82" s="3">
        <v>0</v>
      </c>
      <c r="I82" s="3">
        <v>0</v>
      </c>
      <c r="K82" s="37">
        <v>0</v>
      </c>
      <c r="M82" s="38">
        <v>0</v>
      </c>
      <c r="N82" s="38"/>
      <c r="O82" s="38">
        <v>0</v>
      </c>
      <c r="P82" s="38"/>
      <c r="Q82" s="3">
        <f t="shared" si="5"/>
        <v>3519.02</v>
      </c>
    </row>
    <row r="83" spans="1:17" x14ac:dyDescent="0.2">
      <c r="A83" s="32" t="s">
        <v>94</v>
      </c>
      <c r="B83" s="33">
        <v>1.7689240000000001E-3</v>
      </c>
      <c r="C83" s="34">
        <f t="shared" si="3"/>
        <v>29054.58</v>
      </c>
      <c r="D83" s="35"/>
      <c r="E83" s="3">
        <f t="shared" si="4"/>
        <v>29054.58</v>
      </c>
      <c r="F83" s="36"/>
      <c r="G83" s="3">
        <v>0</v>
      </c>
      <c r="I83" s="3">
        <v>0</v>
      </c>
      <c r="K83" s="37">
        <v>0</v>
      </c>
      <c r="M83" s="38">
        <v>0</v>
      </c>
      <c r="N83" s="38"/>
      <c r="O83" s="38">
        <v>0</v>
      </c>
      <c r="P83" s="38"/>
      <c r="Q83" s="3">
        <f t="shared" si="5"/>
        <v>29054.58</v>
      </c>
    </row>
    <row r="84" spans="1:17" x14ac:dyDescent="0.2">
      <c r="A84" s="32" t="s">
        <v>95</v>
      </c>
      <c r="B84" s="33">
        <v>1.2729239999999999E-3</v>
      </c>
      <c r="C84" s="34">
        <f t="shared" si="3"/>
        <v>20907.78</v>
      </c>
      <c r="D84" s="35"/>
      <c r="E84" s="3">
        <f t="shared" si="4"/>
        <v>20907.78</v>
      </c>
      <c r="F84" s="36"/>
      <c r="G84" s="3">
        <v>0</v>
      </c>
      <c r="I84" s="3">
        <v>0</v>
      </c>
      <c r="K84" s="37">
        <v>0</v>
      </c>
      <c r="M84" s="38">
        <v>0</v>
      </c>
      <c r="N84" s="38"/>
      <c r="O84" s="38">
        <v>0</v>
      </c>
      <c r="P84" s="38"/>
      <c r="Q84" s="3">
        <f t="shared" si="5"/>
        <v>20907.78</v>
      </c>
    </row>
    <row r="85" spans="1:17" x14ac:dyDescent="0.2">
      <c r="A85" s="32" t="s">
        <v>96</v>
      </c>
      <c r="B85" s="33">
        <v>1.175648E-4</v>
      </c>
      <c r="C85" s="34">
        <f t="shared" si="3"/>
        <v>1931</v>
      </c>
      <c r="D85" s="35"/>
      <c r="E85" s="3">
        <f t="shared" si="4"/>
        <v>1931</v>
      </c>
      <c r="F85" s="36"/>
      <c r="G85" s="3">
        <v>0</v>
      </c>
      <c r="I85" s="3">
        <v>0</v>
      </c>
      <c r="K85" s="37">
        <v>0</v>
      </c>
      <c r="M85" s="38">
        <v>0</v>
      </c>
      <c r="N85" s="38"/>
      <c r="O85" s="38">
        <v>0</v>
      </c>
      <c r="P85" s="38"/>
      <c r="Q85" s="3">
        <f t="shared" si="5"/>
        <v>1931</v>
      </c>
    </row>
    <row r="86" spans="1:17" x14ac:dyDescent="0.2">
      <c r="A86" s="32" t="s">
        <v>97</v>
      </c>
      <c r="B86" s="33">
        <v>7.2656360000000004E-4</v>
      </c>
      <c r="C86" s="34">
        <f t="shared" si="3"/>
        <v>11933.81</v>
      </c>
      <c r="D86" s="35">
        <f>-C86</f>
        <v>-11933.81</v>
      </c>
      <c r="E86" s="3">
        <f t="shared" si="4"/>
        <v>0</v>
      </c>
      <c r="F86" s="36" t="s">
        <v>46</v>
      </c>
      <c r="G86" s="3">
        <v>0</v>
      </c>
      <c r="I86" s="3">
        <v>0</v>
      </c>
      <c r="K86" s="37">
        <v>0</v>
      </c>
      <c r="M86" s="38">
        <v>0</v>
      </c>
      <c r="N86" s="38"/>
      <c r="O86" s="7">
        <v>11933.81</v>
      </c>
      <c r="P86" s="38" t="s">
        <v>26</v>
      </c>
      <c r="Q86" s="3">
        <f t="shared" si="5"/>
        <v>11933.81</v>
      </c>
    </row>
    <row r="87" spans="1:17" x14ac:dyDescent="0.2">
      <c r="A87" s="32" t="s">
        <v>98</v>
      </c>
      <c r="B87" s="33">
        <v>4.9121389999999998E-4</v>
      </c>
      <c r="C87" s="34">
        <f t="shared" si="3"/>
        <v>8068.19</v>
      </c>
      <c r="D87" s="35"/>
      <c r="E87" s="3">
        <f t="shared" si="4"/>
        <v>8068.19</v>
      </c>
      <c r="F87" s="36"/>
      <c r="G87" s="3">
        <v>0</v>
      </c>
      <c r="I87" s="3">
        <v>0</v>
      </c>
      <c r="K87" s="37">
        <v>0</v>
      </c>
      <c r="M87" s="38">
        <v>0</v>
      </c>
      <c r="N87" s="38"/>
      <c r="O87" s="38">
        <v>0</v>
      </c>
      <c r="P87" s="38"/>
      <c r="Q87" s="3">
        <f t="shared" si="5"/>
        <v>8068.19</v>
      </c>
    </row>
    <row r="88" spans="1:17" x14ac:dyDescent="0.2">
      <c r="A88" s="32" t="s">
        <v>99</v>
      </c>
      <c r="B88" s="33">
        <v>9.35299E-5</v>
      </c>
      <c r="C88" s="34">
        <f t="shared" si="3"/>
        <v>1536.23</v>
      </c>
      <c r="D88" s="35">
        <f>-C88</f>
        <v>-1536.23</v>
      </c>
      <c r="E88" s="3">
        <f t="shared" si="4"/>
        <v>0</v>
      </c>
      <c r="F88" s="36" t="s">
        <v>46</v>
      </c>
      <c r="G88" s="3">
        <v>0</v>
      </c>
      <c r="I88" s="3">
        <v>0</v>
      </c>
      <c r="K88" s="37">
        <v>0</v>
      </c>
      <c r="M88" s="38">
        <v>1536.23</v>
      </c>
      <c r="N88" s="38" t="s">
        <v>100</v>
      </c>
      <c r="O88" s="38">
        <v>0</v>
      </c>
      <c r="P88" s="38"/>
      <c r="Q88" s="3">
        <f t="shared" si="5"/>
        <v>1536.23</v>
      </c>
    </row>
    <row r="89" spans="1:17" ht="14.25" customHeight="1" x14ac:dyDescent="0.2">
      <c r="A89" s="32" t="s">
        <v>101</v>
      </c>
      <c r="B89" s="33">
        <v>6.7210814000000004E-3</v>
      </c>
      <c r="C89" s="34">
        <f t="shared" si="3"/>
        <v>110393.76</v>
      </c>
      <c r="D89" s="35"/>
      <c r="E89" s="3">
        <f t="shared" si="4"/>
        <v>110393.76</v>
      </c>
      <c r="F89" s="36"/>
      <c r="G89" s="3">
        <v>0</v>
      </c>
      <c r="I89" s="3">
        <v>0</v>
      </c>
      <c r="K89" s="37">
        <v>0</v>
      </c>
      <c r="M89" s="38">
        <v>0</v>
      </c>
      <c r="N89" s="38"/>
      <c r="O89" s="38">
        <v>0</v>
      </c>
      <c r="P89" s="38"/>
      <c r="Q89" s="3">
        <f t="shared" si="5"/>
        <v>110393.76</v>
      </c>
    </row>
    <row r="90" spans="1:17" x14ac:dyDescent="0.2">
      <c r="A90" s="32" t="s">
        <v>102</v>
      </c>
      <c r="B90" s="33">
        <v>6.2030957000000003E-3</v>
      </c>
      <c r="C90" s="34">
        <f t="shared" si="3"/>
        <v>101885.85</v>
      </c>
      <c r="D90" s="35"/>
      <c r="E90" s="3">
        <f t="shared" si="4"/>
        <v>101885.85</v>
      </c>
      <c r="F90" s="36"/>
      <c r="G90" s="3">
        <v>0</v>
      </c>
      <c r="I90" s="3">
        <v>0</v>
      </c>
      <c r="K90" s="37">
        <v>0</v>
      </c>
      <c r="M90" s="38">
        <v>0</v>
      </c>
      <c r="N90" s="38"/>
      <c r="O90" s="38">
        <v>0</v>
      </c>
      <c r="P90" s="38"/>
      <c r="Q90" s="3">
        <f t="shared" si="5"/>
        <v>101885.85</v>
      </c>
    </row>
    <row r="91" spans="1:17" x14ac:dyDescent="0.2">
      <c r="A91" s="32" t="s">
        <v>103</v>
      </c>
      <c r="B91" s="33">
        <v>1.9229299E-3</v>
      </c>
      <c r="C91" s="34">
        <f t="shared" si="3"/>
        <v>31584.12</v>
      </c>
      <c r="D91" s="35"/>
      <c r="E91" s="3">
        <f t="shared" si="4"/>
        <v>31584.12</v>
      </c>
      <c r="F91" s="36"/>
      <c r="G91" s="3">
        <v>0</v>
      </c>
      <c r="I91" s="3">
        <v>0</v>
      </c>
      <c r="K91" s="37">
        <v>0</v>
      </c>
      <c r="M91" s="38">
        <v>0</v>
      </c>
      <c r="N91" s="38"/>
      <c r="O91" s="38">
        <v>0</v>
      </c>
      <c r="P91" s="38"/>
      <c r="Q91" s="3">
        <f t="shared" si="5"/>
        <v>31584.12</v>
      </c>
    </row>
    <row r="92" spans="1:17" x14ac:dyDescent="0.2">
      <c r="A92" s="32" t="s">
        <v>104</v>
      </c>
      <c r="B92" s="33">
        <v>4.0524033999999997E-3</v>
      </c>
      <c r="C92" s="34">
        <f t="shared" si="3"/>
        <v>66560.73</v>
      </c>
      <c r="D92" s="35"/>
      <c r="E92" s="3">
        <f t="shared" si="4"/>
        <v>66560.73</v>
      </c>
      <c r="F92" s="36"/>
      <c r="G92" s="3">
        <v>0</v>
      </c>
      <c r="I92" s="3">
        <v>0</v>
      </c>
      <c r="K92" s="37">
        <v>0</v>
      </c>
      <c r="M92" s="38">
        <v>0</v>
      </c>
      <c r="N92" s="38"/>
      <c r="O92" s="38">
        <v>0</v>
      </c>
      <c r="P92" s="38"/>
      <c r="Q92" s="3">
        <f t="shared" si="5"/>
        <v>66560.73</v>
      </c>
    </row>
    <row r="93" spans="1:17" x14ac:dyDescent="0.2">
      <c r="A93" s="32" t="s">
        <v>105</v>
      </c>
      <c r="B93" s="33">
        <v>2.4735479999999998E-4</v>
      </c>
      <c r="C93" s="34">
        <f t="shared" si="3"/>
        <v>4062.8</v>
      </c>
      <c r="D93" s="35"/>
      <c r="E93" s="3">
        <f t="shared" si="4"/>
        <v>4062.8</v>
      </c>
      <c r="F93" s="36"/>
      <c r="G93" s="3">
        <v>0</v>
      </c>
      <c r="I93" s="3">
        <v>0</v>
      </c>
      <c r="K93" s="37">
        <v>0</v>
      </c>
      <c r="M93" s="38">
        <v>0</v>
      </c>
      <c r="N93" s="38"/>
      <c r="O93" s="38">
        <v>0</v>
      </c>
      <c r="P93" s="38"/>
      <c r="Q93" s="3">
        <f t="shared" si="5"/>
        <v>4062.8</v>
      </c>
    </row>
    <row r="94" spans="1:17" x14ac:dyDescent="0.2">
      <c r="A94" s="32" t="s">
        <v>106</v>
      </c>
      <c r="B94" s="33">
        <v>1.7287494E-3</v>
      </c>
      <c r="C94" s="34">
        <f t="shared" si="3"/>
        <v>28394.71</v>
      </c>
      <c r="D94" s="35"/>
      <c r="E94" s="3">
        <f t="shared" si="4"/>
        <v>28394.71</v>
      </c>
      <c r="F94" s="36"/>
      <c r="G94" s="3">
        <v>0</v>
      </c>
      <c r="I94" s="3">
        <v>0</v>
      </c>
      <c r="K94" s="37">
        <v>0</v>
      </c>
      <c r="M94" s="38">
        <v>0</v>
      </c>
      <c r="N94" s="38"/>
      <c r="O94" s="38">
        <v>0</v>
      </c>
      <c r="P94" s="38"/>
      <c r="Q94" s="3">
        <f t="shared" si="5"/>
        <v>28394.71</v>
      </c>
    </row>
    <row r="95" spans="1:17" x14ac:dyDescent="0.2">
      <c r="A95" s="32" t="s">
        <v>107</v>
      </c>
      <c r="B95" s="33">
        <v>3.5869846999999999E-3</v>
      </c>
      <c r="C95" s="34">
        <f t="shared" si="3"/>
        <v>58916.22</v>
      </c>
      <c r="D95" s="35"/>
      <c r="E95" s="3">
        <f t="shared" si="4"/>
        <v>58916.22</v>
      </c>
      <c r="F95" s="36"/>
      <c r="G95" s="3">
        <v>0</v>
      </c>
      <c r="I95" s="3">
        <v>0</v>
      </c>
      <c r="K95" s="37">
        <v>0</v>
      </c>
      <c r="M95" s="38">
        <v>0</v>
      </c>
      <c r="N95" s="38"/>
      <c r="O95" s="38">
        <v>0</v>
      </c>
      <c r="P95" s="38"/>
      <c r="Q95" s="3">
        <f t="shared" si="5"/>
        <v>58916.22</v>
      </c>
    </row>
    <row r="96" spans="1:17" x14ac:dyDescent="0.2">
      <c r="A96" s="32" t="s">
        <v>108</v>
      </c>
      <c r="B96" s="33">
        <v>2.570176E-4</v>
      </c>
      <c r="C96" s="34">
        <f t="shared" si="3"/>
        <v>4221.51</v>
      </c>
      <c r="D96" s="35"/>
      <c r="E96" s="3">
        <f t="shared" si="4"/>
        <v>4221.51</v>
      </c>
      <c r="F96" s="36"/>
      <c r="G96" s="3">
        <v>0</v>
      </c>
      <c r="I96" s="3">
        <v>0</v>
      </c>
      <c r="K96" s="37">
        <v>0</v>
      </c>
      <c r="M96" s="38">
        <v>0</v>
      </c>
      <c r="N96" s="38"/>
      <c r="O96" s="38">
        <v>0</v>
      </c>
      <c r="P96" s="38"/>
      <c r="Q96" s="3">
        <f t="shared" si="5"/>
        <v>4221.51</v>
      </c>
    </row>
    <row r="97" spans="1:17" x14ac:dyDescent="0.2">
      <c r="A97" s="32" t="s">
        <v>109</v>
      </c>
      <c r="B97" s="33">
        <v>1.331258E-4</v>
      </c>
      <c r="C97" s="34">
        <f t="shared" si="3"/>
        <v>2186.59</v>
      </c>
      <c r="D97" s="35"/>
      <c r="E97" s="3">
        <f t="shared" si="4"/>
        <v>2186.59</v>
      </c>
      <c r="F97" s="36"/>
      <c r="G97" s="3">
        <v>0</v>
      </c>
      <c r="I97" s="3">
        <v>0</v>
      </c>
      <c r="K97" s="37">
        <v>0</v>
      </c>
      <c r="M97" s="38">
        <v>0</v>
      </c>
      <c r="N97" s="38"/>
      <c r="O97" s="38">
        <v>0</v>
      </c>
      <c r="P97" s="38"/>
      <c r="Q97" s="3">
        <f t="shared" si="5"/>
        <v>2186.59</v>
      </c>
    </row>
    <row r="98" spans="1:17" x14ac:dyDescent="0.2">
      <c r="A98" s="32" t="s">
        <v>110</v>
      </c>
      <c r="B98" s="33">
        <v>8.9274229999999997E-4</v>
      </c>
      <c r="C98" s="34">
        <f t="shared" si="3"/>
        <v>14663.29</v>
      </c>
      <c r="D98" s="35"/>
      <c r="E98" s="3">
        <f t="shared" si="4"/>
        <v>14663.29</v>
      </c>
      <c r="F98" s="36"/>
      <c r="G98" s="3">
        <v>0</v>
      </c>
      <c r="I98" s="3">
        <v>0</v>
      </c>
      <c r="K98" s="37">
        <v>0</v>
      </c>
      <c r="M98" s="38">
        <v>0</v>
      </c>
      <c r="N98" s="38"/>
      <c r="O98" s="38">
        <v>0</v>
      </c>
      <c r="P98" s="38"/>
      <c r="Q98" s="3">
        <f t="shared" si="5"/>
        <v>14663.29</v>
      </c>
    </row>
    <row r="99" spans="1:17" x14ac:dyDescent="0.2">
      <c r="A99" s="32" t="s">
        <v>111</v>
      </c>
      <c r="B99" s="33">
        <v>3.3232159300000001E-2</v>
      </c>
      <c r="C99" s="34">
        <f t="shared" si="3"/>
        <v>545838.22</v>
      </c>
      <c r="D99" s="35"/>
      <c r="E99" s="3">
        <f t="shared" si="4"/>
        <v>545838.22</v>
      </c>
      <c r="F99" s="36"/>
      <c r="G99" s="3">
        <v>0</v>
      </c>
      <c r="I99" s="3">
        <v>0</v>
      </c>
      <c r="K99" s="37">
        <v>0</v>
      </c>
      <c r="M99" s="38">
        <v>0</v>
      </c>
      <c r="N99" s="38"/>
      <c r="O99" s="38">
        <v>0</v>
      </c>
      <c r="P99" s="38"/>
      <c r="Q99" s="3">
        <f t="shared" si="5"/>
        <v>545838.22</v>
      </c>
    </row>
    <row r="100" spans="1:17" x14ac:dyDescent="0.2">
      <c r="A100" s="32" t="s">
        <v>112</v>
      </c>
      <c r="B100" s="33">
        <v>2.0817248999999999E-3</v>
      </c>
      <c r="C100" s="34">
        <f t="shared" si="3"/>
        <v>34192.33</v>
      </c>
      <c r="D100" s="35"/>
      <c r="E100" s="3">
        <f t="shared" si="4"/>
        <v>34192.33</v>
      </c>
      <c r="F100" s="36"/>
      <c r="G100" s="3">
        <v>0</v>
      </c>
      <c r="I100" s="3">
        <v>0</v>
      </c>
      <c r="K100" s="37">
        <v>0</v>
      </c>
      <c r="M100" s="38">
        <v>0</v>
      </c>
      <c r="N100" s="38"/>
      <c r="O100" s="38">
        <v>0</v>
      </c>
      <c r="P100" s="38"/>
      <c r="Q100" s="3">
        <f t="shared" si="5"/>
        <v>34192.33</v>
      </c>
    </row>
    <row r="101" spans="1:17" x14ac:dyDescent="0.2">
      <c r="A101" s="32" t="s">
        <v>113</v>
      </c>
      <c r="B101" s="33">
        <v>2.4902997999999999E-3</v>
      </c>
      <c r="C101" s="34">
        <f t="shared" si="3"/>
        <v>40903.17</v>
      </c>
      <c r="D101" s="35"/>
      <c r="E101" s="3">
        <f t="shared" si="4"/>
        <v>40903.17</v>
      </c>
      <c r="F101" s="36"/>
      <c r="G101" s="3">
        <v>0</v>
      </c>
      <c r="I101" s="3">
        <v>0</v>
      </c>
      <c r="K101" s="37">
        <v>0</v>
      </c>
      <c r="M101" s="38">
        <v>0</v>
      </c>
      <c r="N101" s="38"/>
      <c r="O101" s="38">
        <v>0</v>
      </c>
      <c r="P101" s="38"/>
      <c r="Q101" s="3">
        <f t="shared" si="5"/>
        <v>40903.17</v>
      </c>
    </row>
    <row r="102" spans="1:17" x14ac:dyDescent="0.2">
      <c r="A102" s="32" t="s">
        <v>114</v>
      </c>
      <c r="B102" s="33">
        <v>5.3894661999999999E-3</v>
      </c>
      <c r="C102" s="34">
        <f t="shared" si="3"/>
        <v>88521.98</v>
      </c>
      <c r="D102" s="35"/>
      <c r="E102" s="3">
        <f t="shared" si="4"/>
        <v>88521.98</v>
      </c>
      <c r="F102" s="36"/>
      <c r="G102" s="3">
        <v>0</v>
      </c>
      <c r="I102" s="3">
        <v>0</v>
      </c>
      <c r="K102" s="37">
        <v>0</v>
      </c>
      <c r="M102" s="38">
        <v>0</v>
      </c>
      <c r="N102" s="38"/>
      <c r="O102" s="38">
        <v>0</v>
      </c>
      <c r="P102" s="38"/>
      <c r="Q102" s="3">
        <f t="shared" si="5"/>
        <v>88521.98</v>
      </c>
    </row>
    <row r="103" spans="1:17" x14ac:dyDescent="0.2">
      <c r="A103" s="32" t="s">
        <v>115</v>
      </c>
      <c r="B103" s="33">
        <v>2.7095389999999997E-4</v>
      </c>
      <c r="C103" s="34">
        <f t="shared" si="3"/>
        <v>4450.42</v>
      </c>
      <c r="D103" s="35"/>
      <c r="E103" s="3">
        <f t="shared" si="4"/>
        <v>4450.42</v>
      </c>
      <c r="F103" s="36"/>
      <c r="G103" s="3">
        <v>0</v>
      </c>
      <c r="I103" s="3">
        <v>0</v>
      </c>
      <c r="K103" s="37">
        <v>0</v>
      </c>
      <c r="M103" s="38">
        <v>0</v>
      </c>
      <c r="N103" s="38"/>
      <c r="O103" s="38">
        <v>0</v>
      </c>
      <c r="P103" s="38"/>
      <c r="Q103" s="3">
        <f t="shared" si="5"/>
        <v>4450.42</v>
      </c>
    </row>
    <row r="104" spans="1:17" x14ac:dyDescent="0.2">
      <c r="A104" s="32" t="s">
        <v>116</v>
      </c>
      <c r="B104" s="33">
        <v>2.5988319999999999E-4</v>
      </c>
      <c r="C104" s="34">
        <f t="shared" si="3"/>
        <v>4268.58</v>
      </c>
      <c r="D104" s="35"/>
      <c r="E104" s="3">
        <f t="shared" si="4"/>
        <v>4268.58</v>
      </c>
      <c r="F104" s="36"/>
      <c r="G104" s="3">
        <v>0</v>
      </c>
      <c r="I104" s="3">
        <v>0</v>
      </c>
      <c r="K104" s="37">
        <v>0</v>
      </c>
      <c r="M104" s="38">
        <v>0</v>
      </c>
      <c r="N104" s="38"/>
      <c r="O104" s="38">
        <v>0</v>
      </c>
      <c r="P104" s="38"/>
      <c r="Q104" s="3">
        <f t="shared" si="5"/>
        <v>4268.58</v>
      </c>
    </row>
    <row r="105" spans="1:17" x14ac:dyDescent="0.2">
      <c r="A105" s="32" t="s">
        <v>117</v>
      </c>
      <c r="B105" s="33">
        <v>3.7398899999999997E-4</v>
      </c>
      <c r="C105" s="34">
        <f t="shared" si="3"/>
        <v>6142.77</v>
      </c>
      <c r="D105" s="35"/>
      <c r="E105" s="3">
        <f t="shared" si="4"/>
        <v>6142.77</v>
      </c>
      <c r="F105" s="36"/>
      <c r="G105" s="3">
        <v>0</v>
      </c>
      <c r="I105" s="3">
        <v>0</v>
      </c>
      <c r="K105" s="37">
        <v>0</v>
      </c>
      <c r="M105" s="38">
        <v>0</v>
      </c>
      <c r="N105" s="38"/>
      <c r="O105" s="38">
        <v>0</v>
      </c>
      <c r="P105" s="38"/>
      <c r="Q105" s="3">
        <f t="shared" si="5"/>
        <v>6142.77</v>
      </c>
    </row>
    <row r="106" spans="1:17" x14ac:dyDescent="0.2">
      <c r="A106" s="32" t="s">
        <v>118</v>
      </c>
      <c r="B106" s="33">
        <v>3.7846109000000002E-3</v>
      </c>
      <c r="C106" s="34">
        <f t="shared" si="3"/>
        <v>62162.23</v>
      </c>
      <c r="D106" s="35"/>
      <c r="E106" s="3">
        <f t="shared" si="4"/>
        <v>62162.23</v>
      </c>
      <c r="F106" s="36"/>
      <c r="G106" s="3">
        <v>0</v>
      </c>
      <c r="I106" s="3">
        <v>0</v>
      </c>
      <c r="K106" s="37">
        <v>0</v>
      </c>
      <c r="M106" s="38">
        <v>0</v>
      </c>
      <c r="N106" s="38"/>
      <c r="O106" s="38">
        <v>0</v>
      </c>
      <c r="P106" s="38"/>
      <c r="Q106" s="3">
        <f t="shared" si="5"/>
        <v>62162.23</v>
      </c>
    </row>
    <row r="107" spans="1:17" x14ac:dyDescent="0.2">
      <c r="A107" s="32" t="s">
        <v>119</v>
      </c>
      <c r="B107" s="33">
        <v>7.7951029999999996E-4</v>
      </c>
      <c r="C107" s="34">
        <f t="shared" si="3"/>
        <v>12803.46</v>
      </c>
      <c r="D107" s="35"/>
      <c r="E107" s="3">
        <f t="shared" si="4"/>
        <v>12803.46</v>
      </c>
      <c r="F107" s="36"/>
      <c r="G107" s="3">
        <v>0</v>
      </c>
      <c r="I107" s="3">
        <v>0</v>
      </c>
      <c r="K107" s="37">
        <v>0</v>
      </c>
      <c r="M107" s="38">
        <v>0</v>
      </c>
      <c r="N107" s="38"/>
      <c r="O107" s="38">
        <v>0</v>
      </c>
      <c r="P107" s="38"/>
      <c r="Q107" s="3">
        <f t="shared" si="5"/>
        <v>12803.46</v>
      </c>
    </row>
    <row r="108" spans="1:17" x14ac:dyDescent="0.2">
      <c r="A108" s="32" t="s">
        <v>120</v>
      </c>
      <c r="B108" s="33">
        <v>3.0925096E-3</v>
      </c>
      <c r="C108" s="34">
        <f t="shared" si="3"/>
        <v>50794.47</v>
      </c>
      <c r="D108" s="35"/>
      <c r="E108" s="3">
        <f t="shared" si="4"/>
        <v>50794.47</v>
      </c>
      <c r="F108" s="36"/>
      <c r="G108" s="3">
        <v>0</v>
      </c>
      <c r="I108" s="3">
        <v>0</v>
      </c>
      <c r="K108" s="37">
        <v>0</v>
      </c>
      <c r="M108" s="38">
        <v>0</v>
      </c>
      <c r="N108" s="38"/>
      <c r="O108" s="38">
        <v>0</v>
      </c>
      <c r="P108" s="38"/>
      <c r="Q108" s="3">
        <f t="shared" si="5"/>
        <v>50794.47</v>
      </c>
    </row>
    <row r="109" spans="1:17" x14ac:dyDescent="0.2">
      <c r="A109" s="32" t="s">
        <v>121</v>
      </c>
      <c r="B109" s="33">
        <v>6.3587800000000001E-5</v>
      </c>
      <c r="C109" s="34">
        <f t="shared" si="3"/>
        <v>1044.43</v>
      </c>
      <c r="D109" s="35">
        <f>-C109</f>
        <v>-1044.43</v>
      </c>
      <c r="E109" s="3">
        <f t="shared" si="4"/>
        <v>0</v>
      </c>
      <c r="F109" s="36" t="s">
        <v>46</v>
      </c>
      <c r="G109" s="3">
        <v>0</v>
      </c>
      <c r="I109" s="3">
        <v>0</v>
      </c>
      <c r="K109" s="37">
        <v>0</v>
      </c>
      <c r="M109" s="38">
        <v>0</v>
      </c>
      <c r="N109" s="38"/>
      <c r="O109" s="7">
        <v>1044.43</v>
      </c>
      <c r="P109" s="38" t="s">
        <v>26</v>
      </c>
      <c r="Q109" s="3">
        <f t="shared" si="5"/>
        <v>1044.43</v>
      </c>
    </row>
    <row r="110" spans="1:17" x14ac:dyDescent="0.2">
      <c r="A110" s="32" t="s">
        <v>122</v>
      </c>
      <c r="B110" s="33">
        <v>7.4520199999999998E-5</v>
      </c>
      <c r="C110" s="34">
        <f t="shared" si="3"/>
        <v>1223.99</v>
      </c>
      <c r="D110" s="35">
        <f>-C110</f>
        <v>-1223.99</v>
      </c>
      <c r="E110" s="3">
        <f t="shared" si="4"/>
        <v>0</v>
      </c>
      <c r="F110" s="36" t="s">
        <v>46</v>
      </c>
      <c r="G110" s="3">
        <v>0</v>
      </c>
      <c r="I110" s="7">
        <v>1223.99</v>
      </c>
      <c r="J110" s="6" t="s">
        <v>26</v>
      </c>
      <c r="K110" s="37">
        <v>0</v>
      </c>
      <c r="M110" s="38">
        <v>0</v>
      </c>
      <c r="N110" s="38"/>
      <c r="O110" s="38">
        <v>0</v>
      </c>
      <c r="P110" s="38"/>
      <c r="Q110" s="3">
        <f t="shared" si="5"/>
        <v>1223.99</v>
      </c>
    </row>
    <row r="111" spans="1:17" x14ac:dyDescent="0.2">
      <c r="A111" s="32" t="s">
        <v>123</v>
      </c>
      <c r="B111" s="33">
        <v>3.544884E-4</v>
      </c>
      <c r="C111" s="34">
        <f t="shared" si="3"/>
        <v>5822.47</v>
      </c>
      <c r="D111" s="35"/>
      <c r="E111" s="3">
        <f t="shared" si="4"/>
        <v>5822.47</v>
      </c>
      <c r="F111" s="36"/>
      <c r="G111" s="3">
        <v>0</v>
      </c>
      <c r="I111" s="3">
        <v>0</v>
      </c>
      <c r="K111" s="37">
        <v>0</v>
      </c>
      <c r="M111" s="38">
        <v>0</v>
      </c>
      <c r="N111" s="38"/>
      <c r="O111" s="38">
        <v>0</v>
      </c>
      <c r="P111" s="38"/>
      <c r="Q111" s="3">
        <f t="shared" si="5"/>
        <v>5822.47</v>
      </c>
    </row>
    <row r="112" spans="1:17" x14ac:dyDescent="0.2">
      <c r="A112" s="32" t="s">
        <v>124</v>
      </c>
      <c r="B112" s="33">
        <v>3.1718259999999999E-4</v>
      </c>
      <c r="C112" s="34">
        <f t="shared" si="3"/>
        <v>5209.72</v>
      </c>
      <c r="D112" s="35"/>
      <c r="E112" s="3">
        <f t="shared" si="4"/>
        <v>5209.72</v>
      </c>
      <c r="F112" s="36"/>
      <c r="G112" s="3">
        <v>0</v>
      </c>
      <c r="I112" s="3">
        <v>0</v>
      </c>
      <c r="K112" s="37">
        <v>0</v>
      </c>
      <c r="M112" s="38">
        <v>0</v>
      </c>
      <c r="N112" s="38"/>
      <c r="O112" s="38">
        <v>0</v>
      </c>
      <c r="P112" s="38"/>
      <c r="Q112" s="3">
        <f t="shared" si="5"/>
        <v>5209.72</v>
      </c>
    </row>
    <row r="113" spans="1:17" x14ac:dyDescent="0.2">
      <c r="A113" s="32" t="s">
        <v>125</v>
      </c>
      <c r="B113" s="33">
        <v>5.1795780000000004E-4</v>
      </c>
      <c r="C113" s="34">
        <f t="shared" si="3"/>
        <v>8507.4599999999991</v>
      </c>
      <c r="D113" s="35"/>
      <c r="E113" s="3">
        <f t="shared" si="4"/>
        <v>8507.4599999999991</v>
      </c>
      <c r="F113" s="36"/>
      <c r="G113" s="3">
        <v>0</v>
      </c>
      <c r="I113" s="3">
        <v>0</v>
      </c>
      <c r="K113" s="37">
        <v>0</v>
      </c>
      <c r="M113" s="38">
        <v>0</v>
      </c>
      <c r="N113" s="38"/>
      <c r="O113" s="38">
        <v>0</v>
      </c>
      <c r="P113" s="38"/>
      <c r="Q113" s="3">
        <f t="shared" si="5"/>
        <v>8507.4599999999991</v>
      </c>
    </row>
    <row r="114" spans="1:17" x14ac:dyDescent="0.2">
      <c r="A114" s="32" t="s">
        <v>126</v>
      </c>
      <c r="B114" s="33">
        <v>2.0421064999999999E-3</v>
      </c>
      <c r="C114" s="34">
        <f t="shared" si="3"/>
        <v>33541.599999999999</v>
      </c>
      <c r="D114" s="35"/>
      <c r="E114" s="3">
        <f t="shared" si="4"/>
        <v>33541.599999999999</v>
      </c>
      <c r="F114" s="36"/>
      <c r="G114" s="3">
        <v>0</v>
      </c>
      <c r="I114" s="3">
        <v>0</v>
      </c>
      <c r="K114" s="37">
        <v>0</v>
      </c>
      <c r="M114" s="38">
        <v>0</v>
      </c>
      <c r="N114" s="38"/>
      <c r="O114" s="38">
        <v>0</v>
      </c>
      <c r="P114" s="38"/>
      <c r="Q114" s="3">
        <f t="shared" si="5"/>
        <v>33541.599999999999</v>
      </c>
    </row>
    <row r="115" spans="1:17" x14ac:dyDescent="0.2">
      <c r="A115" s="32" t="s">
        <v>127</v>
      </c>
      <c r="B115" s="33">
        <v>3.7698827999999998E-3</v>
      </c>
      <c r="C115" s="34">
        <f t="shared" si="3"/>
        <v>61920.32</v>
      </c>
      <c r="D115" s="35"/>
      <c r="E115" s="3">
        <f t="shared" si="4"/>
        <v>61920.32</v>
      </c>
      <c r="F115" s="36"/>
      <c r="G115" s="3">
        <v>0</v>
      </c>
      <c r="I115" s="3">
        <v>0</v>
      </c>
      <c r="K115" s="37">
        <v>0</v>
      </c>
      <c r="M115" s="38">
        <v>0</v>
      </c>
      <c r="N115" s="38"/>
      <c r="O115" s="38">
        <v>0</v>
      </c>
      <c r="P115" s="38"/>
      <c r="Q115" s="3">
        <f t="shared" si="5"/>
        <v>61920.32</v>
      </c>
    </row>
    <row r="116" spans="1:17" x14ac:dyDescent="0.2">
      <c r="A116" s="32" t="s">
        <v>128</v>
      </c>
      <c r="B116" s="33">
        <v>1.5390830000000001E-4</v>
      </c>
      <c r="C116" s="34">
        <f t="shared" si="3"/>
        <v>2527.94</v>
      </c>
      <c r="D116" s="35"/>
      <c r="E116" s="3">
        <f t="shared" si="4"/>
        <v>2527.94</v>
      </c>
      <c r="F116" s="36"/>
      <c r="G116" s="3">
        <v>0</v>
      </c>
      <c r="I116" s="3">
        <v>0</v>
      </c>
      <c r="K116" s="37">
        <v>0</v>
      </c>
      <c r="M116" s="38">
        <v>0</v>
      </c>
      <c r="N116" s="38"/>
      <c r="O116" s="38">
        <v>0</v>
      </c>
      <c r="P116" s="38"/>
      <c r="Q116" s="3">
        <f t="shared" si="5"/>
        <v>2527.94</v>
      </c>
    </row>
    <row r="117" spans="1:17" x14ac:dyDescent="0.2">
      <c r="A117" s="32" t="s">
        <v>129</v>
      </c>
      <c r="B117" s="33">
        <v>4.7214730000000001E-4</v>
      </c>
      <c r="C117" s="34">
        <f t="shared" si="3"/>
        <v>7755.02</v>
      </c>
      <c r="D117" s="35"/>
      <c r="E117" s="3">
        <f t="shared" si="4"/>
        <v>7755.02</v>
      </c>
      <c r="F117" s="36"/>
      <c r="G117" s="3">
        <v>0</v>
      </c>
      <c r="I117" s="3">
        <v>0</v>
      </c>
      <c r="K117" s="37">
        <v>0</v>
      </c>
      <c r="M117" s="38">
        <v>0</v>
      </c>
      <c r="N117" s="38"/>
      <c r="O117" s="38">
        <v>0</v>
      </c>
      <c r="P117" s="38"/>
      <c r="Q117" s="3">
        <f t="shared" si="5"/>
        <v>7755.02</v>
      </c>
    </row>
    <row r="118" spans="1:17" x14ac:dyDescent="0.2">
      <c r="A118" s="32" t="s">
        <v>130</v>
      </c>
      <c r="B118" s="33">
        <v>1.68587579E-2</v>
      </c>
      <c r="C118" s="34">
        <f t="shared" si="3"/>
        <v>276905.09999999998</v>
      </c>
      <c r="D118" s="35"/>
      <c r="E118" s="3">
        <f t="shared" si="4"/>
        <v>276905.09999999998</v>
      </c>
      <c r="F118" s="36"/>
      <c r="G118" s="3">
        <v>0</v>
      </c>
      <c r="I118" s="3">
        <v>0</v>
      </c>
      <c r="K118" s="37">
        <v>0</v>
      </c>
      <c r="M118" s="38">
        <v>0</v>
      </c>
      <c r="N118" s="38"/>
      <c r="O118" s="38">
        <v>0</v>
      </c>
      <c r="P118" s="38"/>
      <c r="Q118" s="3">
        <f t="shared" si="5"/>
        <v>276905.09999999998</v>
      </c>
    </row>
    <row r="119" spans="1:17" x14ac:dyDescent="0.2">
      <c r="A119" s="32" t="s">
        <v>131</v>
      </c>
      <c r="B119" s="33">
        <v>2.2055600000000001E-4</v>
      </c>
      <c r="C119" s="34">
        <f t="shared" si="3"/>
        <v>3622.63</v>
      </c>
      <c r="D119" s="35">
        <f>-C119</f>
        <v>-3622.63</v>
      </c>
      <c r="E119" s="3">
        <f t="shared" si="4"/>
        <v>0</v>
      </c>
      <c r="F119" s="36" t="s">
        <v>46</v>
      </c>
      <c r="G119" s="3">
        <v>0</v>
      </c>
      <c r="I119" s="7">
        <v>3622.63</v>
      </c>
      <c r="J119" s="6" t="s">
        <v>26</v>
      </c>
      <c r="K119" s="37">
        <v>0</v>
      </c>
      <c r="M119" s="38">
        <v>0</v>
      </c>
      <c r="N119" s="38"/>
      <c r="O119" s="38">
        <v>0</v>
      </c>
      <c r="P119" s="38"/>
      <c r="Q119" s="3">
        <f t="shared" si="5"/>
        <v>3622.63</v>
      </c>
    </row>
    <row r="120" spans="1:17" x14ac:dyDescent="0.2">
      <c r="A120" s="32" t="s">
        <v>132</v>
      </c>
      <c r="B120" s="33">
        <v>2.0668261600000001E-2</v>
      </c>
      <c r="C120" s="34">
        <f t="shared" si="3"/>
        <v>339476.2</v>
      </c>
      <c r="D120" s="35"/>
      <c r="E120" s="3">
        <f t="shared" si="4"/>
        <v>339476.2</v>
      </c>
      <c r="F120" s="36"/>
      <c r="G120" s="3">
        <v>0</v>
      </c>
      <c r="I120" s="3">
        <v>0</v>
      </c>
      <c r="K120" s="37">
        <v>0</v>
      </c>
      <c r="M120" s="38">
        <v>0</v>
      </c>
      <c r="N120" s="38"/>
      <c r="O120" s="38">
        <v>0</v>
      </c>
      <c r="P120" s="38"/>
      <c r="Q120" s="3">
        <f t="shared" si="5"/>
        <v>339476.2</v>
      </c>
    </row>
    <row r="121" spans="1:17" x14ac:dyDescent="0.2">
      <c r="A121" s="32" t="s">
        <v>133</v>
      </c>
      <c r="B121" s="33">
        <v>1.9513970000000001E-4</v>
      </c>
      <c r="C121" s="34">
        <f t="shared" si="3"/>
        <v>3205.17</v>
      </c>
      <c r="D121" s="35"/>
      <c r="E121" s="3">
        <f t="shared" si="4"/>
        <v>3205.17</v>
      </c>
      <c r="F121" s="36"/>
      <c r="G121" s="3">
        <v>0</v>
      </c>
      <c r="I121" s="3">
        <v>0</v>
      </c>
      <c r="K121" s="37">
        <v>0</v>
      </c>
      <c r="M121" s="38">
        <v>0</v>
      </c>
      <c r="N121" s="38"/>
      <c r="O121" s="38">
        <v>0</v>
      </c>
      <c r="P121" s="38"/>
      <c r="Q121" s="3">
        <f t="shared" si="5"/>
        <v>3205.17</v>
      </c>
    </row>
    <row r="122" spans="1:17" x14ac:dyDescent="0.2">
      <c r="A122" s="32" t="s">
        <v>134</v>
      </c>
      <c r="B122" s="33">
        <v>3.6068263000000001E-3</v>
      </c>
      <c r="C122" s="34">
        <f t="shared" si="3"/>
        <v>59242.12</v>
      </c>
      <c r="D122" s="35"/>
      <c r="E122" s="3">
        <f t="shared" si="4"/>
        <v>59242.12</v>
      </c>
      <c r="F122" s="36"/>
      <c r="G122" s="3">
        <v>0</v>
      </c>
      <c r="I122" s="3">
        <v>0</v>
      </c>
      <c r="K122" s="37">
        <v>0</v>
      </c>
      <c r="M122" s="38">
        <v>0</v>
      </c>
      <c r="N122" s="38"/>
      <c r="O122" s="38">
        <v>0</v>
      </c>
      <c r="P122" s="38"/>
      <c r="Q122" s="3">
        <f t="shared" si="5"/>
        <v>59242.12</v>
      </c>
    </row>
    <row r="123" spans="1:17" x14ac:dyDescent="0.2">
      <c r="A123" s="32" t="s">
        <v>135</v>
      </c>
      <c r="B123" s="33">
        <v>6.9703900000000002E-5</v>
      </c>
      <c r="C123" s="34">
        <f t="shared" si="3"/>
        <v>1144.8900000000001</v>
      </c>
      <c r="D123" s="35"/>
      <c r="E123" s="3">
        <f t="shared" si="4"/>
        <v>1144.8900000000001</v>
      </c>
      <c r="F123" s="36"/>
      <c r="G123" s="3">
        <v>0</v>
      </c>
      <c r="I123" s="3">
        <v>0</v>
      </c>
      <c r="K123" s="37">
        <v>0</v>
      </c>
      <c r="M123" s="38">
        <v>0</v>
      </c>
      <c r="N123" s="38"/>
      <c r="O123" s="38">
        <v>0</v>
      </c>
      <c r="P123" s="38"/>
      <c r="Q123" s="3">
        <f t="shared" si="5"/>
        <v>1144.8900000000001</v>
      </c>
    </row>
    <row r="124" spans="1:17" x14ac:dyDescent="0.2">
      <c r="A124" s="32" t="s">
        <v>136</v>
      </c>
      <c r="B124" s="33">
        <v>1.3137957E-3</v>
      </c>
      <c r="C124" s="34">
        <f t="shared" si="3"/>
        <v>21579.09</v>
      </c>
      <c r="D124" s="35"/>
      <c r="E124" s="3">
        <f t="shared" si="4"/>
        <v>21579.09</v>
      </c>
      <c r="F124" s="36"/>
      <c r="G124" s="3">
        <v>0</v>
      </c>
      <c r="I124" s="3">
        <v>0</v>
      </c>
      <c r="K124" s="37">
        <v>0</v>
      </c>
      <c r="M124" s="38">
        <v>0</v>
      </c>
      <c r="N124" s="38"/>
      <c r="O124" s="38">
        <v>0</v>
      </c>
      <c r="P124" s="38"/>
      <c r="Q124" s="3">
        <f t="shared" si="5"/>
        <v>21579.09</v>
      </c>
    </row>
    <row r="125" spans="1:17" x14ac:dyDescent="0.2">
      <c r="A125" s="32" t="s">
        <v>137</v>
      </c>
      <c r="B125" s="33">
        <v>2.1381528999999998E-3</v>
      </c>
      <c r="C125" s="34">
        <f t="shared" si="3"/>
        <v>35119.160000000003</v>
      </c>
      <c r="D125" s="35"/>
      <c r="E125" s="3">
        <f t="shared" si="4"/>
        <v>35119.160000000003</v>
      </c>
      <c r="F125" s="36"/>
      <c r="G125" s="3">
        <v>0</v>
      </c>
      <c r="I125" s="3">
        <v>0</v>
      </c>
      <c r="K125" s="37">
        <v>0</v>
      </c>
      <c r="M125" s="38">
        <v>0</v>
      </c>
      <c r="N125" s="38"/>
      <c r="O125" s="38">
        <v>0</v>
      </c>
      <c r="P125" s="38"/>
      <c r="Q125" s="3">
        <f t="shared" si="5"/>
        <v>35119.160000000003</v>
      </c>
    </row>
    <row r="126" spans="1:17" x14ac:dyDescent="0.2">
      <c r="A126" s="32" t="s">
        <v>138</v>
      </c>
      <c r="B126" s="33">
        <v>4.5399699999999998E-5</v>
      </c>
      <c r="C126" s="34">
        <f t="shared" si="3"/>
        <v>745.69</v>
      </c>
      <c r="D126" s="35">
        <f>-C126</f>
        <v>-745.69</v>
      </c>
      <c r="E126" s="3">
        <f t="shared" si="4"/>
        <v>0</v>
      </c>
      <c r="F126" s="36" t="s">
        <v>46</v>
      </c>
      <c r="G126" s="3">
        <v>745.69</v>
      </c>
      <c r="H126" s="39" t="s">
        <v>26</v>
      </c>
      <c r="I126" s="3">
        <v>0</v>
      </c>
      <c r="J126" s="39"/>
      <c r="K126" s="37">
        <v>0</v>
      </c>
      <c r="L126" s="39"/>
      <c r="M126" s="38">
        <v>0</v>
      </c>
      <c r="N126" s="38"/>
      <c r="O126" s="38">
        <v>0</v>
      </c>
      <c r="P126" s="38"/>
      <c r="Q126" s="3">
        <f t="shared" si="5"/>
        <v>745.69</v>
      </c>
    </row>
    <row r="127" spans="1:17" x14ac:dyDescent="0.2">
      <c r="A127" s="32" t="s">
        <v>139</v>
      </c>
      <c r="B127" s="33">
        <v>5.4625800000000001E-5</v>
      </c>
      <c r="C127" s="34">
        <f t="shared" si="3"/>
        <v>897.23</v>
      </c>
      <c r="D127" s="35"/>
      <c r="E127" s="3">
        <f t="shared" si="4"/>
        <v>897.23</v>
      </c>
      <c r="F127" s="36"/>
      <c r="G127" s="3">
        <v>0</v>
      </c>
      <c r="I127" s="3">
        <v>0</v>
      </c>
      <c r="K127" s="37">
        <v>0</v>
      </c>
      <c r="M127" s="38">
        <v>0</v>
      </c>
      <c r="N127" s="38"/>
      <c r="O127" s="38">
        <v>0</v>
      </c>
      <c r="P127" s="38"/>
      <c r="Q127" s="3">
        <f t="shared" si="5"/>
        <v>897.23</v>
      </c>
    </row>
    <row r="128" spans="1:17" x14ac:dyDescent="0.2">
      <c r="A128" s="32" t="s">
        <v>140</v>
      </c>
      <c r="B128" s="33">
        <v>2.9759060000000002E-4</v>
      </c>
      <c r="C128" s="34">
        <f t="shared" si="3"/>
        <v>4887.93</v>
      </c>
      <c r="D128" s="35"/>
      <c r="E128" s="3">
        <f t="shared" si="4"/>
        <v>4887.93</v>
      </c>
      <c r="F128" s="36"/>
      <c r="G128" s="3">
        <v>0</v>
      </c>
      <c r="I128" s="3">
        <v>0</v>
      </c>
      <c r="K128" s="37">
        <v>0</v>
      </c>
      <c r="M128" s="38">
        <v>0</v>
      </c>
      <c r="N128" s="38"/>
      <c r="O128" s="38">
        <v>0</v>
      </c>
      <c r="P128" s="38"/>
      <c r="Q128" s="3">
        <f t="shared" si="5"/>
        <v>4887.93</v>
      </c>
    </row>
    <row r="129" spans="1:17" x14ac:dyDescent="0.2">
      <c r="A129" s="32" t="s">
        <v>141</v>
      </c>
      <c r="B129" s="33">
        <v>4.6473119999999998E-4</v>
      </c>
      <c r="C129" s="34">
        <f t="shared" si="3"/>
        <v>7633.21</v>
      </c>
      <c r="D129" s="35"/>
      <c r="E129" s="3">
        <f t="shared" si="4"/>
        <v>7633.21</v>
      </c>
      <c r="F129" s="36"/>
      <c r="G129" s="3">
        <v>0</v>
      </c>
      <c r="I129" s="3">
        <v>0</v>
      </c>
      <c r="K129" s="37">
        <v>0</v>
      </c>
      <c r="M129" s="38">
        <v>0</v>
      </c>
      <c r="N129" s="38"/>
      <c r="O129" s="38">
        <v>0</v>
      </c>
      <c r="P129" s="38"/>
      <c r="Q129" s="3">
        <f t="shared" si="5"/>
        <v>7633.21</v>
      </c>
    </row>
    <row r="130" spans="1:17" x14ac:dyDescent="0.2">
      <c r="A130" s="32" t="s">
        <v>142</v>
      </c>
      <c r="B130" s="33">
        <v>5.8148900000000002E-5</v>
      </c>
      <c r="C130" s="34">
        <f t="shared" si="3"/>
        <v>955.1</v>
      </c>
      <c r="D130" s="35"/>
      <c r="E130" s="3">
        <f t="shared" si="4"/>
        <v>955.1</v>
      </c>
      <c r="F130" s="36"/>
      <c r="G130" s="3">
        <v>0</v>
      </c>
      <c r="I130" s="3">
        <v>0</v>
      </c>
      <c r="K130" s="37">
        <v>0</v>
      </c>
      <c r="M130" s="38">
        <v>0</v>
      </c>
      <c r="N130" s="38"/>
      <c r="O130" s="38">
        <v>0</v>
      </c>
      <c r="P130" s="38"/>
      <c r="Q130" s="3">
        <f t="shared" si="5"/>
        <v>955.1</v>
      </c>
    </row>
    <row r="131" spans="1:17" x14ac:dyDescent="0.2">
      <c r="A131" s="32" t="s">
        <v>143</v>
      </c>
      <c r="B131" s="33">
        <v>2.3051629999999999E-4</v>
      </c>
      <c r="C131" s="34">
        <f t="shared" si="3"/>
        <v>3786.23</v>
      </c>
      <c r="D131" s="35"/>
      <c r="E131" s="3">
        <f t="shared" si="4"/>
        <v>3786.23</v>
      </c>
      <c r="F131" s="36"/>
      <c r="G131" s="3">
        <v>0</v>
      </c>
      <c r="I131" s="3">
        <v>0</v>
      </c>
      <c r="K131" s="37">
        <v>0</v>
      </c>
      <c r="M131" s="38">
        <v>0</v>
      </c>
      <c r="N131" s="38"/>
      <c r="O131" s="38">
        <v>0</v>
      </c>
      <c r="P131" s="38"/>
      <c r="Q131" s="3">
        <f t="shared" si="5"/>
        <v>3786.23</v>
      </c>
    </row>
    <row r="132" spans="1:17" x14ac:dyDescent="0.2">
      <c r="A132" s="32" t="s">
        <v>144</v>
      </c>
      <c r="B132" s="33">
        <v>6.5781620000000005E-4</v>
      </c>
      <c r="C132" s="34">
        <f t="shared" si="3"/>
        <v>10804.63</v>
      </c>
      <c r="D132" s="35"/>
      <c r="E132" s="3">
        <f t="shared" si="4"/>
        <v>10804.63</v>
      </c>
      <c r="F132" s="36"/>
      <c r="G132" s="3">
        <v>0</v>
      </c>
      <c r="I132" s="3">
        <v>0</v>
      </c>
      <c r="K132" s="37">
        <v>0</v>
      </c>
      <c r="M132" s="38">
        <v>0</v>
      </c>
      <c r="N132" s="38"/>
      <c r="O132" s="38">
        <v>0</v>
      </c>
      <c r="P132" s="38"/>
      <c r="Q132" s="3">
        <f t="shared" si="5"/>
        <v>10804.63</v>
      </c>
    </row>
    <row r="133" spans="1:17" x14ac:dyDescent="0.2">
      <c r="A133" s="32" t="s">
        <v>145</v>
      </c>
      <c r="B133" s="33">
        <v>6.0990699999999999E-5</v>
      </c>
      <c r="C133" s="34">
        <f t="shared" si="3"/>
        <v>1001.77</v>
      </c>
      <c r="D133" s="35">
        <f>-C133</f>
        <v>-1001.77</v>
      </c>
      <c r="E133" s="3">
        <f t="shared" si="4"/>
        <v>0</v>
      </c>
      <c r="F133" s="36" t="s">
        <v>46</v>
      </c>
      <c r="G133" s="3">
        <v>1001.77</v>
      </c>
      <c r="H133" s="6" t="s">
        <v>26</v>
      </c>
      <c r="I133" s="3">
        <v>0</v>
      </c>
      <c r="K133" s="37">
        <v>0</v>
      </c>
      <c r="M133" s="38">
        <v>0</v>
      </c>
      <c r="N133" s="38"/>
      <c r="O133" s="38">
        <v>0</v>
      </c>
      <c r="P133" s="38"/>
      <c r="Q133" s="3">
        <f t="shared" si="5"/>
        <v>1001.77</v>
      </c>
    </row>
    <row r="134" spans="1:17" x14ac:dyDescent="0.2">
      <c r="A134" s="32" t="s">
        <v>146</v>
      </c>
      <c r="B134" s="33">
        <v>2.2003429999999999E-4</v>
      </c>
      <c r="C134" s="34">
        <f t="shared" si="3"/>
        <v>3614.06</v>
      </c>
      <c r="D134" s="35">
        <f>-C134</f>
        <v>-3614.06</v>
      </c>
      <c r="E134" s="3">
        <f t="shared" si="4"/>
        <v>0</v>
      </c>
      <c r="F134" s="36" t="s">
        <v>46</v>
      </c>
      <c r="G134" s="3">
        <v>0</v>
      </c>
      <c r="I134" s="3">
        <v>0</v>
      </c>
      <c r="K134" s="37">
        <v>3614.06</v>
      </c>
      <c r="L134" s="6" t="s">
        <v>26</v>
      </c>
      <c r="M134" s="38">
        <v>0</v>
      </c>
      <c r="N134" s="38"/>
      <c r="O134" s="38">
        <v>0</v>
      </c>
      <c r="P134" s="38"/>
      <c r="Q134" s="3">
        <f t="shared" si="5"/>
        <v>3614.06</v>
      </c>
    </row>
    <row r="135" spans="1:17" x14ac:dyDescent="0.2">
      <c r="A135" s="32" t="s">
        <v>147</v>
      </c>
      <c r="B135" s="33">
        <v>2.324204E-4</v>
      </c>
      <c r="C135" s="34">
        <f t="shared" si="3"/>
        <v>3817.51</v>
      </c>
      <c r="D135" s="35"/>
      <c r="E135" s="3">
        <f t="shared" si="4"/>
        <v>3817.51</v>
      </c>
      <c r="F135" s="36"/>
      <c r="G135" s="3">
        <v>0</v>
      </c>
      <c r="I135" s="3">
        <v>0</v>
      </c>
      <c r="K135" s="37">
        <v>0</v>
      </c>
      <c r="M135" s="38">
        <v>0</v>
      </c>
      <c r="N135" s="38"/>
      <c r="O135" s="38">
        <v>0</v>
      </c>
      <c r="P135" s="38"/>
      <c r="Q135" s="3">
        <f t="shared" si="5"/>
        <v>3817.51</v>
      </c>
    </row>
    <row r="136" spans="1:17" x14ac:dyDescent="0.2">
      <c r="A136" s="32" t="s">
        <v>148</v>
      </c>
      <c r="B136" s="33">
        <v>6.845744E-4</v>
      </c>
      <c r="C136" s="34">
        <f t="shared" si="3"/>
        <v>11244.13</v>
      </c>
      <c r="D136" s="35"/>
      <c r="E136" s="3">
        <f t="shared" si="4"/>
        <v>11244.13</v>
      </c>
      <c r="F136" s="36"/>
      <c r="G136" s="3">
        <v>0</v>
      </c>
      <c r="I136" s="3">
        <v>0</v>
      </c>
      <c r="K136" s="37">
        <v>0</v>
      </c>
      <c r="M136" s="38">
        <v>0</v>
      </c>
      <c r="N136" s="38"/>
      <c r="O136" s="38">
        <v>0</v>
      </c>
      <c r="P136" s="38"/>
      <c r="Q136" s="3">
        <f t="shared" si="5"/>
        <v>11244.13</v>
      </c>
    </row>
    <row r="137" spans="1:17" x14ac:dyDescent="0.2">
      <c r="A137" s="32" t="s">
        <v>149</v>
      </c>
      <c r="B137" s="33">
        <v>2.407338E-4</v>
      </c>
      <c r="C137" s="34">
        <f t="shared" si="3"/>
        <v>3954.05</v>
      </c>
      <c r="D137" s="35"/>
      <c r="E137" s="3">
        <f t="shared" si="4"/>
        <v>3954.05</v>
      </c>
      <c r="F137" s="36"/>
      <c r="G137" s="3">
        <v>0</v>
      </c>
      <c r="I137" s="3">
        <v>0</v>
      </c>
      <c r="K137" s="37">
        <v>0</v>
      </c>
      <c r="M137" s="38">
        <v>0</v>
      </c>
      <c r="N137" s="38"/>
      <c r="O137" s="38">
        <v>0</v>
      </c>
      <c r="P137" s="38"/>
      <c r="Q137" s="3">
        <f t="shared" si="5"/>
        <v>3954.05</v>
      </c>
    </row>
    <row r="138" spans="1:17" x14ac:dyDescent="0.2">
      <c r="A138" s="32" t="s">
        <v>150</v>
      </c>
      <c r="B138" s="33">
        <v>4.6309429999999999E-4</v>
      </c>
      <c r="C138" s="34">
        <f t="shared" si="3"/>
        <v>7606.32</v>
      </c>
      <c r="D138" s="35">
        <f>-C138</f>
        <v>-7606.32</v>
      </c>
      <c r="E138" s="3">
        <f t="shared" si="4"/>
        <v>0</v>
      </c>
      <c r="F138" s="36" t="s">
        <v>46</v>
      </c>
      <c r="G138" s="3">
        <v>0</v>
      </c>
      <c r="I138" s="3">
        <v>0</v>
      </c>
      <c r="K138" s="37">
        <v>7606.32</v>
      </c>
      <c r="L138" s="6" t="s">
        <v>26</v>
      </c>
      <c r="M138" s="38">
        <v>0</v>
      </c>
      <c r="N138" s="38"/>
      <c r="O138" s="38">
        <v>0</v>
      </c>
      <c r="P138" s="38"/>
      <c r="Q138" s="3">
        <f t="shared" si="5"/>
        <v>7606.32</v>
      </c>
    </row>
    <row r="139" spans="1:17" x14ac:dyDescent="0.2">
      <c r="A139" s="32" t="s">
        <v>151</v>
      </c>
      <c r="B139" s="33">
        <v>2.034897E-4</v>
      </c>
      <c r="C139" s="34">
        <f t="shared" si="3"/>
        <v>3342.32</v>
      </c>
      <c r="D139" s="35"/>
      <c r="E139" s="3">
        <f t="shared" si="4"/>
        <v>3342.32</v>
      </c>
      <c r="F139" s="36"/>
      <c r="G139" s="3">
        <v>0</v>
      </c>
      <c r="I139" s="3">
        <v>0</v>
      </c>
      <c r="K139" s="37">
        <v>0</v>
      </c>
      <c r="M139" s="38">
        <v>0</v>
      </c>
      <c r="N139" s="38"/>
      <c r="O139" s="38">
        <v>0</v>
      </c>
      <c r="P139" s="38"/>
      <c r="Q139" s="3">
        <f t="shared" si="5"/>
        <v>3342.32</v>
      </c>
    </row>
    <row r="140" spans="1:17" x14ac:dyDescent="0.2">
      <c r="A140" s="32" t="s">
        <v>152</v>
      </c>
      <c r="B140" s="33">
        <v>9.1266699999999998E-5</v>
      </c>
      <c r="C140" s="34">
        <f t="shared" ref="C140:C203" si="6">ROUND(($A$8*B140),2)</f>
        <v>1499.06</v>
      </c>
      <c r="D140" s="35"/>
      <c r="E140" s="3">
        <f t="shared" ref="E140:E203" si="7">SUM(C140:D140)</f>
        <v>1499.06</v>
      </c>
      <c r="F140" s="36"/>
      <c r="G140" s="3">
        <v>0</v>
      </c>
      <c r="I140" s="3">
        <v>0</v>
      </c>
      <c r="K140" s="37">
        <v>0</v>
      </c>
      <c r="M140" s="38">
        <v>0</v>
      </c>
      <c r="N140" s="38"/>
      <c r="O140" s="38">
        <v>0</v>
      </c>
      <c r="P140" s="38"/>
      <c r="Q140" s="3">
        <f t="shared" si="5"/>
        <v>1499.06</v>
      </c>
    </row>
    <row r="141" spans="1:17" x14ac:dyDescent="0.2">
      <c r="A141" s="32" t="s">
        <v>153</v>
      </c>
      <c r="B141" s="33">
        <v>7.6679899999999997E-5</v>
      </c>
      <c r="C141" s="34">
        <f t="shared" si="6"/>
        <v>1259.47</v>
      </c>
      <c r="D141" s="35"/>
      <c r="E141" s="3">
        <f t="shared" si="7"/>
        <v>1259.47</v>
      </c>
      <c r="F141" s="36"/>
      <c r="G141" s="3">
        <v>0</v>
      </c>
      <c r="I141" s="3">
        <v>0</v>
      </c>
      <c r="K141" s="37">
        <v>0</v>
      </c>
      <c r="M141" s="38">
        <v>0</v>
      </c>
      <c r="N141" s="38"/>
      <c r="O141" s="38">
        <v>0</v>
      </c>
      <c r="P141" s="38"/>
      <c r="Q141" s="3">
        <f t="shared" ref="Q141:Q204" si="8">SUM(E141:O141)</f>
        <v>1259.47</v>
      </c>
    </row>
    <row r="142" spans="1:17" x14ac:dyDescent="0.2">
      <c r="A142" s="32" t="s">
        <v>154</v>
      </c>
      <c r="B142" s="33">
        <v>3.7220033999999999E-3</v>
      </c>
      <c r="C142" s="34">
        <f t="shared" si="6"/>
        <v>61133.91</v>
      </c>
      <c r="D142" s="35"/>
      <c r="E142" s="3">
        <f t="shared" si="7"/>
        <v>61133.91</v>
      </c>
      <c r="F142" s="36"/>
      <c r="G142" s="3">
        <v>0</v>
      </c>
      <c r="I142" s="3">
        <v>0</v>
      </c>
      <c r="K142" s="37">
        <v>0</v>
      </c>
      <c r="M142" s="38">
        <v>0</v>
      </c>
      <c r="N142" s="38"/>
      <c r="O142" s="38">
        <v>0</v>
      </c>
      <c r="P142" s="38"/>
      <c r="Q142" s="3">
        <f t="shared" si="8"/>
        <v>61133.91</v>
      </c>
    </row>
    <row r="143" spans="1:17" x14ac:dyDescent="0.2">
      <c r="A143" s="32" t="s">
        <v>155</v>
      </c>
      <c r="B143" s="33">
        <v>3.8682810000000001E-4</v>
      </c>
      <c r="C143" s="34">
        <f t="shared" si="6"/>
        <v>6353.65</v>
      </c>
      <c r="D143" s="35"/>
      <c r="E143" s="3">
        <f t="shared" si="7"/>
        <v>6353.65</v>
      </c>
      <c r="F143" s="36"/>
      <c r="G143" s="3">
        <v>0</v>
      </c>
      <c r="I143" s="3">
        <v>0</v>
      </c>
      <c r="K143" s="37">
        <v>0</v>
      </c>
      <c r="M143" s="38">
        <v>0</v>
      </c>
      <c r="N143" s="38"/>
      <c r="O143" s="38">
        <v>0</v>
      </c>
      <c r="P143" s="38"/>
      <c r="Q143" s="3">
        <f t="shared" si="8"/>
        <v>6353.65</v>
      </c>
    </row>
    <row r="144" spans="1:17" x14ac:dyDescent="0.2">
      <c r="A144" s="32" t="s">
        <v>156</v>
      </c>
      <c r="B144" s="33">
        <v>4.6735199999999998E-4</v>
      </c>
      <c r="C144" s="34">
        <f t="shared" si="6"/>
        <v>7676.26</v>
      </c>
      <c r="D144" s="35"/>
      <c r="E144" s="3">
        <f t="shared" si="7"/>
        <v>7676.26</v>
      </c>
      <c r="F144" s="36"/>
      <c r="G144" s="3">
        <v>0</v>
      </c>
      <c r="I144" s="3">
        <v>0</v>
      </c>
      <c r="K144" s="37">
        <v>0</v>
      </c>
      <c r="M144" s="38">
        <v>0</v>
      </c>
      <c r="N144" s="38"/>
      <c r="O144" s="38">
        <v>0</v>
      </c>
      <c r="P144" s="38"/>
      <c r="Q144" s="3">
        <f t="shared" si="8"/>
        <v>7676.26</v>
      </c>
    </row>
    <row r="145" spans="1:17" x14ac:dyDescent="0.2">
      <c r="A145" s="32" t="s">
        <v>157</v>
      </c>
      <c r="B145" s="33">
        <v>4.0996370000000003E-4</v>
      </c>
      <c r="C145" s="34">
        <f t="shared" si="6"/>
        <v>6733.65</v>
      </c>
      <c r="D145" s="35"/>
      <c r="E145" s="3">
        <f t="shared" si="7"/>
        <v>6733.65</v>
      </c>
      <c r="F145" s="36"/>
      <c r="G145" s="3">
        <v>0</v>
      </c>
      <c r="I145" s="3">
        <v>0</v>
      </c>
      <c r="K145" s="37">
        <v>0</v>
      </c>
      <c r="M145" s="38">
        <v>0</v>
      </c>
      <c r="N145" s="38"/>
      <c r="O145" s="38">
        <v>0</v>
      </c>
      <c r="P145" s="38"/>
      <c r="Q145" s="3">
        <f t="shared" si="8"/>
        <v>6733.65</v>
      </c>
    </row>
    <row r="146" spans="1:17" x14ac:dyDescent="0.2">
      <c r="A146" s="32" t="s">
        <v>158</v>
      </c>
      <c r="B146" s="33">
        <v>7.0601700000000005E-5</v>
      </c>
      <c r="C146" s="34">
        <f t="shared" si="6"/>
        <v>1159.6300000000001</v>
      </c>
      <c r="D146" s="35"/>
      <c r="E146" s="3">
        <f t="shared" si="7"/>
        <v>1159.6300000000001</v>
      </c>
      <c r="F146" s="36"/>
      <c r="G146" s="3">
        <v>0</v>
      </c>
      <c r="I146" s="3">
        <v>0</v>
      </c>
      <c r="K146" s="37">
        <v>0</v>
      </c>
      <c r="M146" s="38">
        <v>0</v>
      </c>
      <c r="N146" s="38"/>
      <c r="O146" s="38">
        <v>0</v>
      </c>
      <c r="P146" s="38"/>
      <c r="Q146" s="3">
        <f t="shared" si="8"/>
        <v>1159.6300000000001</v>
      </c>
    </row>
    <row r="147" spans="1:17" x14ac:dyDescent="0.2">
      <c r="A147" s="32" t="s">
        <v>159</v>
      </c>
      <c r="B147" s="33">
        <v>1.7006430000000001E-4</v>
      </c>
      <c r="C147" s="34">
        <f t="shared" si="6"/>
        <v>2793.31</v>
      </c>
      <c r="D147" s="35">
        <f>-C147</f>
        <v>-2793.31</v>
      </c>
      <c r="E147" s="3">
        <f t="shared" si="7"/>
        <v>0</v>
      </c>
      <c r="F147" s="36" t="s">
        <v>46</v>
      </c>
      <c r="G147" s="3">
        <v>0</v>
      </c>
      <c r="I147" s="7">
        <v>2793.31</v>
      </c>
      <c r="J147" s="6" t="s">
        <v>26</v>
      </c>
      <c r="K147" s="37">
        <v>0</v>
      </c>
      <c r="M147" s="38">
        <v>0</v>
      </c>
      <c r="N147" s="38"/>
      <c r="O147" s="38">
        <v>0</v>
      </c>
      <c r="P147" s="38"/>
      <c r="Q147" s="3">
        <f t="shared" si="8"/>
        <v>2793.31</v>
      </c>
    </row>
    <row r="148" spans="1:17" x14ac:dyDescent="0.2">
      <c r="A148" s="32" t="s">
        <v>160</v>
      </c>
      <c r="B148" s="33">
        <v>1.081223E-4</v>
      </c>
      <c r="C148" s="34">
        <f t="shared" si="6"/>
        <v>1775.91</v>
      </c>
      <c r="D148" s="35"/>
      <c r="E148" s="3">
        <f t="shared" si="7"/>
        <v>1775.91</v>
      </c>
      <c r="F148" s="36"/>
      <c r="G148" s="3">
        <v>0</v>
      </c>
      <c r="I148" s="3">
        <v>0</v>
      </c>
      <c r="K148" s="37">
        <v>0</v>
      </c>
      <c r="M148" s="38">
        <v>0</v>
      </c>
      <c r="N148" s="38"/>
      <c r="O148" s="38">
        <v>0</v>
      </c>
      <c r="P148" s="38"/>
      <c r="Q148" s="3">
        <f t="shared" si="8"/>
        <v>1775.91</v>
      </c>
    </row>
    <row r="149" spans="1:17" x14ac:dyDescent="0.2">
      <c r="A149" s="32" t="s">
        <v>161</v>
      </c>
      <c r="B149" s="33">
        <v>4.361333E-4</v>
      </c>
      <c r="C149" s="34">
        <f t="shared" si="6"/>
        <v>7163.49</v>
      </c>
      <c r="D149" s="35">
        <f>-C149</f>
        <v>-7163.49</v>
      </c>
      <c r="E149" s="3">
        <f t="shared" si="7"/>
        <v>0</v>
      </c>
      <c r="F149" s="36" t="s">
        <v>46</v>
      </c>
      <c r="G149" s="3">
        <v>7163.49</v>
      </c>
      <c r="H149" s="39" t="s">
        <v>26</v>
      </c>
      <c r="I149" s="3">
        <v>0</v>
      </c>
      <c r="J149" s="39"/>
      <c r="K149" s="37">
        <v>0</v>
      </c>
      <c r="L149" s="39"/>
      <c r="M149" s="38">
        <v>0</v>
      </c>
      <c r="N149" s="38"/>
      <c r="O149" s="38">
        <v>0</v>
      </c>
      <c r="P149" s="38"/>
      <c r="Q149" s="3">
        <f t="shared" si="8"/>
        <v>7163.49</v>
      </c>
    </row>
    <row r="150" spans="1:17" x14ac:dyDescent="0.2">
      <c r="A150" s="32" t="s">
        <v>162</v>
      </c>
      <c r="B150" s="33">
        <v>3.9278110000000001E-4</v>
      </c>
      <c r="C150" s="34">
        <f t="shared" si="6"/>
        <v>6451.43</v>
      </c>
      <c r="D150" s="35"/>
      <c r="E150" s="3">
        <f t="shared" si="7"/>
        <v>6451.43</v>
      </c>
      <c r="F150" s="36"/>
      <c r="G150" s="3">
        <v>0</v>
      </c>
      <c r="I150" s="3">
        <v>0</v>
      </c>
      <c r="K150" s="37">
        <v>0</v>
      </c>
      <c r="M150" s="38">
        <v>0</v>
      </c>
      <c r="N150" s="38"/>
      <c r="O150" s="38">
        <v>0</v>
      </c>
      <c r="P150" s="38"/>
      <c r="Q150" s="3">
        <f t="shared" si="8"/>
        <v>6451.43</v>
      </c>
    </row>
    <row r="151" spans="1:17" x14ac:dyDescent="0.2">
      <c r="A151" s="32" t="s">
        <v>163</v>
      </c>
      <c r="B151" s="33">
        <v>1.6524104999999999E-3</v>
      </c>
      <c r="C151" s="34">
        <f t="shared" si="6"/>
        <v>27140.84</v>
      </c>
      <c r="D151" s="35">
        <f>-C151</f>
        <v>-27140.84</v>
      </c>
      <c r="E151" s="3">
        <f t="shared" si="7"/>
        <v>0</v>
      </c>
      <c r="F151" s="36" t="s">
        <v>46</v>
      </c>
      <c r="G151" s="3">
        <v>0</v>
      </c>
      <c r="I151" s="3">
        <v>0</v>
      </c>
      <c r="K151" s="37">
        <v>0</v>
      </c>
      <c r="M151" s="38">
        <v>0</v>
      </c>
      <c r="N151" s="38"/>
      <c r="O151" s="7">
        <v>27140.84</v>
      </c>
      <c r="P151" s="38" t="s">
        <v>26</v>
      </c>
      <c r="Q151" s="3">
        <f t="shared" si="8"/>
        <v>27140.84</v>
      </c>
    </row>
    <row r="152" spans="1:17" x14ac:dyDescent="0.2">
      <c r="A152" s="32" t="s">
        <v>164</v>
      </c>
      <c r="B152" s="33">
        <v>4.4404280000000002E-4</v>
      </c>
      <c r="C152" s="34">
        <f t="shared" si="6"/>
        <v>7293.4</v>
      </c>
      <c r="D152" s="35"/>
      <c r="E152" s="3">
        <f t="shared" si="7"/>
        <v>7293.4</v>
      </c>
      <c r="F152" s="36"/>
      <c r="G152" s="3">
        <v>0</v>
      </c>
      <c r="I152" s="3">
        <v>0</v>
      </c>
      <c r="K152" s="37">
        <v>0</v>
      </c>
      <c r="M152" s="38">
        <v>0</v>
      </c>
      <c r="N152" s="38"/>
      <c r="O152" s="38">
        <v>0</v>
      </c>
      <c r="P152" s="38"/>
      <c r="Q152" s="3">
        <f t="shared" si="8"/>
        <v>7293.4</v>
      </c>
    </row>
    <row r="153" spans="1:17" x14ac:dyDescent="0.2">
      <c r="A153" s="32" t="s">
        <v>165</v>
      </c>
      <c r="B153" s="33">
        <v>3.0777750000000003E-4</v>
      </c>
      <c r="C153" s="34">
        <f t="shared" si="6"/>
        <v>5055.25</v>
      </c>
      <c r="D153" s="35"/>
      <c r="E153" s="3">
        <f t="shared" si="7"/>
        <v>5055.25</v>
      </c>
      <c r="F153" s="36"/>
      <c r="G153" s="3">
        <v>0</v>
      </c>
      <c r="I153" s="3">
        <v>0</v>
      </c>
      <c r="K153" s="37">
        <v>0</v>
      </c>
      <c r="M153" s="38">
        <v>0</v>
      </c>
      <c r="N153" s="38"/>
      <c r="O153" s="38">
        <v>0</v>
      </c>
      <c r="P153" s="38"/>
      <c r="Q153" s="3">
        <f t="shared" si="8"/>
        <v>5055.25</v>
      </c>
    </row>
    <row r="154" spans="1:17" x14ac:dyDescent="0.2">
      <c r="A154" s="32" t="s">
        <v>166</v>
      </c>
      <c r="B154" s="33">
        <v>6.0502810999999998E-3</v>
      </c>
      <c r="C154" s="34">
        <f t="shared" si="6"/>
        <v>99375.87</v>
      </c>
      <c r="D154" s="35"/>
      <c r="E154" s="3">
        <f t="shared" si="7"/>
        <v>99375.87</v>
      </c>
      <c r="F154" s="36"/>
      <c r="G154" s="3">
        <v>0</v>
      </c>
      <c r="I154" s="3">
        <v>0</v>
      </c>
      <c r="K154" s="37">
        <v>0</v>
      </c>
      <c r="M154" s="38">
        <v>0</v>
      </c>
      <c r="N154" s="38"/>
      <c r="O154" s="38">
        <v>0</v>
      </c>
      <c r="P154" s="38"/>
      <c r="Q154" s="3">
        <f t="shared" si="8"/>
        <v>99375.87</v>
      </c>
    </row>
    <row r="155" spans="1:17" x14ac:dyDescent="0.2">
      <c r="A155" s="32" t="s">
        <v>167</v>
      </c>
      <c r="B155" s="33">
        <v>2.071734E-4</v>
      </c>
      <c r="C155" s="34">
        <f t="shared" si="6"/>
        <v>3402.82</v>
      </c>
      <c r="D155" s="35">
        <f>-C155</f>
        <v>-3402.82</v>
      </c>
      <c r="E155" s="3">
        <f t="shared" si="7"/>
        <v>0</v>
      </c>
      <c r="F155" s="36" t="s">
        <v>46</v>
      </c>
      <c r="G155" s="3">
        <v>0</v>
      </c>
      <c r="I155" s="3">
        <v>3402.82</v>
      </c>
      <c r="J155" s="6" t="s">
        <v>26</v>
      </c>
      <c r="K155" s="37">
        <v>0</v>
      </c>
      <c r="M155" s="38">
        <v>0</v>
      </c>
      <c r="N155" s="38"/>
      <c r="O155" s="38">
        <v>0</v>
      </c>
      <c r="P155" s="38"/>
      <c r="Q155" s="3">
        <f t="shared" si="8"/>
        <v>3402.82</v>
      </c>
    </row>
    <row r="156" spans="1:17" x14ac:dyDescent="0.2">
      <c r="A156" s="32" t="s">
        <v>168</v>
      </c>
      <c r="B156" s="33">
        <v>1.8287700000000001E-5</v>
      </c>
      <c r="C156" s="34">
        <f t="shared" si="6"/>
        <v>300.38</v>
      </c>
      <c r="D156" s="35"/>
      <c r="E156" s="3">
        <f t="shared" si="7"/>
        <v>300.38</v>
      </c>
      <c r="F156" s="36"/>
      <c r="G156" s="3">
        <v>0</v>
      </c>
      <c r="I156" s="3">
        <v>0</v>
      </c>
      <c r="K156" s="37">
        <v>0</v>
      </c>
      <c r="M156" s="38">
        <v>0</v>
      </c>
      <c r="N156" s="38"/>
      <c r="O156" s="38">
        <v>0</v>
      </c>
      <c r="P156" s="38"/>
      <c r="Q156" s="3">
        <f t="shared" si="8"/>
        <v>300.38</v>
      </c>
    </row>
    <row r="157" spans="1:17" x14ac:dyDescent="0.2">
      <c r="A157" s="32" t="s">
        <v>169</v>
      </c>
      <c r="B157" s="33">
        <v>3.44426132E-2</v>
      </c>
      <c r="C157" s="34">
        <f t="shared" si="6"/>
        <v>565719.92000000004</v>
      </c>
      <c r="D157" s="35"/>
      <c r="E157" s="3">
        <f t="shared" si="7"/>
        <v>565719.92000000004</v>
      </c>
      <c r="F157" s="36"/>
      <c r="G157" s="3">
        <v>0</v>
      </c>
      <c r="I157" s="3">
        <v>0</v>
      </c>
      <c r="K157" s="37">
        <v>0</v>
      </c>
      <c r="M157" s="38">
        <v>0</v>
      </c>
      <c r="N157" s="38"/>
      <c r="O157" s="38">
        <v>0</v>
      </c>
      <c r="P157" s="38"/>
      <c r="Q157" s="3">
        <f t="shared" si="8"/>
        <v>565719.92000000004</v>
      </c>
    </row>
    <row r="158" spans="1:17" x14ac:dyDescent="0.2">
      <c r="A158" s="32" t="s">
        <v>170</v>
      </c>
      <c r="B158" s="33">
        <v>1.8978799E-3</v>
      </c>
      <c r="C158" s="34">
        <f t="shared" si="6"/>
        <v>31172.68</v>
      </c>
      <c r="D158" s="35"/>
      <c r="E158" s="3">
        <f t="shared" si="7"/>
        <v>31172.68</v>
      </c>
      <c r="F158" s="36"/>
      <c r="G158" s="3">
        <v>0</v>
      </c>
      <c r="I158" s="3">
        <v>0</v>
      </c>
      <c r="K158" s="37">
        <v>0</v>
      </c>
      <c r="M158" s="38">
        <v>0</v>
      </c>
      <c r="N158" s="38"/>
      <c r="O158" s="38">
        <v>0</v>
      </c>
      <c r="P158" s="38"/>
      <c r="Q158" s="3">
        <f t="shared" si="8"/>
        <v>31172.68</v>
      </c>
    </row>
    <row r="159" spans="1:17" x14ac:dyDescent="0.2">
      <c r="A159" s="32" t="s">
        <v>171</v>
      </c>
      <c r="B159" s="33">
        <v>7.9368899999999998E-5</v>
      </c>
      <c r="C159" s="34">
        <f t="shared" si="6"/>
        <v>1303.6300000000001</v>
      </c>
      <c r="D159" s="35"/>
      <c r="E159" s="3">
        <f t="shared" si="7"/>
        <v>1303.6300000000001</v>
      </c>
      <c r="F159" s="36"/>
      <c r="G159" s="3">
        <v>0</v>
      </c>
      <c r="I159" s="3">
        <v>0</v>
      </c>
      <c r="K159" s="37">
        <v>0</v>
      </c>
      <c r="M159" s="38">
        <v>0</v>
      </c>
      <c r="N159" s="38"/>
      <c r="O159" s="38">
        <v>0</v>
      </c>
      <c r="P159" s="38"/>
      <c r="Q159" s="3">
        <f t="shared" si="8"/>
        <v>1303.6300000000001</v>
      </c>
    </row>
    <row r="160" spans="1:17" x14ac:dyDescent="0.2">
      <c r="A160" s="32" t="s">
        <v>172</v>
      </c>
      <c r="B160" s="33">
        <v>6.102576E-4</v>
      </c>
      <c r="C160" s="34">
        <f t="shared" si="6"/>
        <v>10023.48</v>
      </c>
      <c r="D160" s="35"/>
      <c r="E160" s="3">
        <f t="shared" si="7"/>
        <v>10023.48</v>
      </c>
      <c r="F160" s="36"/>
      <c r="G160" s="3">
        <v>0</v>
      </c>
      <c r="I160" s="3">
        <v>0</v>
      </c>
      <c r="K160" s="37">
        <v>0</v>
      </c>
      <c r="M160" s="38">
        <v>0</v>
      </c>
      <c r="N160" s="38"/>
      <c r="O160" s="38">
        <v>0</v>
      </c>
      <c r="P160" s="38"/>
      <c r="Q160" s="3">
        <f t="shared" si="8"/>
        <v>10023.48</v>
      </c>
    </row>
    <row r="161" spans="1:17" x14ac:dyDescent="0.2">
      <c r="A161" s="32" t="s">
        <v>173</v>
      </c>
      <c r="B161" s="33">
        <v>8.2441779999999998E-4</v>
      </c>
      <c r="C161" s="34">
        <f t="shared" si="6"/>
        <v>13541.06</v>
      </c>
      <c r="D161" s="35"/>
      <c r="E161" s="3">
        <f t="shared" si="7"/>
        <v>13541.06</v>
      </c>
      <c r="F161" s="36"/>
      <c r="G161" s="3">
        <v>0</v>
      </c>
      <c r="I161" s="3">
        <v>0</v>
      </c>
      <c r="K161" s="37">
        <v>0</v>
      </c>
      <c r="M161" s="38">
        <v>0</v>
      </c>
      <c r="N161" s="38"/>
      <c r="O161" s="38">
        <v>0</v>
      </c>
      <c r="P161" s="38"/>
      <c r="Q161" s="3">
        <f t="shared" si="8"/>
        <v>13541.06</v>
      </c>
    </row>
    <row r="162" spans="1:17" x14ac:dyDescent="0.2">
      <c r="A162" s="32" t="s">
        <v>174</v>
      </c>
      <c r="B162" s="33">
        <v>5.4365510000000002E-4</v>
      </c>
      <c r="C162" s="34">
        <f t="shared" si="6"/>
        <v>8929.5400000000009</v>
      </c>
      <c r="D162" s="35"/>
      <c r="E162" s="3">
        <f t="shared" si="7"/>
        <v>8929.5400000000009</v>
      </c>
      <c r="F162" s="36"/>
      <c r="G162" s="3">
        <v>0</v>
      </c>
      <c r="I162" s="3">
        <v>0</v>
      </c>
      <c r="K162" s="37">
        <v>0</v>
      </c>
      <c r="M162" s="38">
        <v>0</v>
      </c>
      <c r="N162" s="38"/>
      <c r="O162" s="38">
        <v>0</v>
      </c>
      <c r="P162" s="38"/>
      <c r="Q162" s="3">
        <f t="shared" si="8"/>
        <v>8929.5400000000009</v>
      </c>
    </row>
    <row r="163" spans="1:17" x14ac:dyDescent="0.2">
      <c r="A163" s="32" t="s">
        <v>175</v>
      </c>
      <c r="B163" s="33">
        <v>9.3228488000000002E-3</v>
      </c>
      <c r="C163" s="34">
        <f t="shared" si="6"/>
        <v>153127.79</v>
      </c>
      <c r="D163" s="35"/>
      <c r="E163" s="3">
        <f t="shared" si="7"/>
        <v>153127.79</v>
      </c>
      <c r="F163" s="36"/>
      <c r="G163" s="3">
        <v>0</v>
      </c>
      <c r="I163" s="3">
        <v>0</v>
      </c>
      <c r="K163" s="37">
        <v>0</v>
      </c>
      <c r="M163" s="38">
        <v>0</v>
      </c>
      <c r="N163" s="38"/>
      <c r="O163" s="38">
        <v>0</v>
      </c>
      <c r="P163" s="38"/>
      <c r="Q163" s="3">
        <f t="shared" si="8"/>
        <v>153127.79</v>
      </c>
    </row>
    <row r="164" spans="1:17" x14ac:dyDescent="0.2">
      <c r="A164" s="32" t="s">
        <v>176</v>
      </c>
      <c r="B164" s="33">
        <v>1.5184350000000001E-3</v>
      </c>
      <c r="C164" s="34">
        <f t="shared" si="6"/>
        <v>24940.29</v>
      </c>
      <c r="D164" s="35"/>
      <c r="E164" s="3">
        <f t="shared" si="7"/>
        <v>24940.29</v>
      </c>
      <c r="F164" s="36"/>
      <c r="G164" s="3">
        <v>0</v>
      </c>
      <c r="I164" s="3">
        <v>0</v>
      </c>
      <c r="K164" s="37">
        <v>0</v>
      </c>
      <c r="M164" s="38">
        <v>0</v>
      </c>
      <c r="N164" s="38"/>
      <c r="O164" s="38">
        <v>0</v>
      </c>
      <c r="P164" s="38"/>
      <c r="Q164" s="3">
        <f t="shared" si="8"/>
        <v>24940.29</v>
      </c>
    </row>
    <row r="165" spans="1:17" x14ac:dyDescent="0.2">
      <c r="A165" s="32" t="s">
        <v>177</v>
      </c>
      <c r="B165" s="33">
        <v>1.6541489999999999E-4</v>
      </c>
      <c r="C165" s="34">
        <f t="shared" si="6"/>
        <v>2716.94</v>
      </c>
      <c r="D165" s="35"/>
      <c r="E165" s="3">
        <f t="shared" si="7"/>
        <v>2716.94</v>
      </c>
      <c r="F165" s="36"/>
      <c r="G165" s="3">
        <v>0</v>
      </c>
      <c r="I165" s="3">
        <v>0</v>
      </c>
      <c r="K165" s="37">
        <v>0</v>
      </c>
      <c r="M165" s="38">
        <v>0</v>
      </c>
      <c r="N165" s="38"/>
      <c r="O165" s="38">
        <v>0</v>
      </c>
      <c r="P165" s="38"/>
      <c r="Q165" s="3">
        <f t="shared" si="8"/>
        <v>2716.94</v>
      </c>
    </row>
    <row r="166" spans="1:17" x14ac:dyDescent="0.2">
      <c r="A166" s="32" t="s">
        <v>178</v>
      </c>
      <c r="B166" s="33">
        <v>2.4347048E-3</v>
      </c>
      <c r="C166" s="34">
        <f t="shared" si="6"/>
        <v>39990.03</v>
      </c>
      <c r="D166" s="35"/>
      <c r="E166" s="3">
        <f t="shared" si="7"/>
        <v>39990.03</v>
      </c>
      <c r="F166" s="36"/>
      <c r="G166" s="3">
        <v>0</v>
      </c>
      <c r="I166" s="3">
        <v>0</v>
      </c>
      <c r="K166" s="37">
        <v>0</v>
      </c>
      <c r="M166" s="38">
        <v>0</v>
      </c>
      <c r="N166" s="38"/>
      <c r="O166" s="38">
        <v>0</v>
      </c>
      <c r="P166" s="38"/>
      <c r="Q166" s="3">
        <f t="shared" si="8"/>
        <v>39990.03</v>
      </c>
    </row>
    <row r="167" spans="1:17" x14ac:dyDescent="0.2">
      <c r="A167" s="32" t="s">
        <v>179</v>
      </c>
      <c r="B167" s="33">
        <v>2.0763546300000001E-2</v>
      </c>
      <c r="C167" s="34">
        <f t="shared" si="6"/>
        <v>341041.25</v>
      </c>
      <c r="D167" s="35"/>
      <c r="E167" s="3">
        <f t="shared" si="7"/>
        <v>341041.25</v>
      </c>
      <c r="F167" s="36"/>
      <c r="G167" s="3">
        <v>0</v>
      </c>
      <c r="I167" s="3">
        <v>0</v>
      </c>
      <c r="K167" s="37">
        <v>0</v>
      </c>
      <c r="M167" s="38">
        <v>0</v>
      </c>
      <c r="N167" s="38"/>
      <c r="O167" s="38">
        <v>0</v>
      </c>
      <c r="P167" s="38"/>
      <c r="Q167" s="3">
        <f t="shared" si="8"/>
        <v>341041.25</v>
      </c>
    </row>
    <row r="168" spans="1:17" x14ac:dyDescent="0.2">
      <c r="A168" s="32" t="s">
        <v>180</v>
      </c>
      <c r="B168" s="33">
        <v>4.2351285999999997E-3</v>
      </c>
      <c r="C168" s="34">
        <f t="shared" si="6"/>
        <v>69561.990000000005</v>
      </c>
      <c r="D168" s="35"/>
      <c r="E168" s="3">
        <f t="shared" si="7"/>
        <v>69561.990000000005</v>
      </c>
      <c r="F168" s="36"/>
      <c r="G168" s="3">
        <v>0</v>
      </c>
      <c r="I168" s="3">
        <v>0</v>
      </c>
      <c r="K168" s="37">
        <v>0</v>
      </c>
      <c r="M168" s="38">
        <v>0</v>
      </c>
      <c r="N168" s="38"/>
      <c r="O168" s="38">
        <v>0</v>
      </c>
      <c r="P168" s="38"/>
      <c r="Q168" s="3">
        <f t="shared" si="8"/>
        <v>69561.990000000005</v>
      </c>
    </row>
    <row r="169" spans="1:17" x14ac:dyDescent="0.2">
      <c r="A169" s="32" t="s">
        <v>181</v>
      </c>
      <c r="B169" s="33">
        <v>1.8255445799999999E-2</v>
      </c>
      <c r="C169" s="34">
        <f t="shared" si="6"/>
        <v>299845.7</v>
      </c>
      <c r="D169" s="35"/>
      <c r="E169" s="3">
        <f t="shared" si="7"/>
        <v>299845.7</v>
      </c>
      <c r="F169" s="36"/>
      <c r="G169" s="3">
        <v>0</v>
      </c>
      <c r="I169" s="3">
        <v>0</v>
      </c>
      <c r="K169" s="37">
        <v>0</v>
      </c>
      <c r="M169" s="38">
        <v>0</v>
      </c>
      <c r="N169" s="38"/>
      <c r="O169" s="38">
        <v>0</v>
      </c>
      <c r="P169" s="38"/>
      <c r="Q169" s="3">
        <f t="shared" si="8"/>
        <v>299845.7</v>
      </c>
    </row>
    <row r="170" spans="1:17" x14ac:dyDescent="0.2">
      <c r="A170" s="32" t="s">
        <v>182</v>
      </c>
      <c r="B170" s="33">
        <v>4.2623519999999997E-4</v>
      </c>
      <c r="C170" s="34">
        <f t="shared" si="6"/>
        <v>7000.91</v>
      </c>
      <c r="D170" s="35"/>
      <c r="E170" s="3">
        <f t="shared" si="7"/>
        <v>7000.91</v>
      </c>
      <c r="F170" s="36"/>
      <c r="G170" s="3">
        <v>0</v>
      </c>
      <c r="I170" s="3">
        <v>0</v>
      </c>
      <c r="K170" s="37">
        <v>0</v>
      </c>
      <c r="M170" s="38">
        <v>0</v>
      </c>
      <c r="N170" s="38"/>
      <c r="O170" s="38">
        <v>0</v>
      </c>
      <c r="P170" s="38"/>
      <c r="Q170" s="3">
        <f t="shared" si="8"/>
        <v>7000.91</v>
      </c>
    </row>
    <row r="171" spans="1:17" x14ac:dyDescent="0.2">
      <c r="A171" s="32" t="s">
        <v>183</v>
      </c>
      <c r="B171" s="33">
        <v>3.8395049999999999E-4</v>
      </c>
      <c r="C171" s="34">
        <f t="shared" si="6"/>
        <v>6306.39</v>
      </c>
      <c r="D171" s="35"/>
      <c r="E171" s="3">
        <f t="shared" si="7"/>
        <v>6306.39</v>
      </c>
      <c r="F171" s="36"/>
      <c r="G171" s="3">
        <v>0</v>
      </c>
      <c r="I171" s="3">
        <v>0</v>
      </c>
      <c r="K171" s="37">
        <v>0</v>
      </c>
      <c r="M171" s="38">
        <v>0</v>
      </c>
      <c r="N171" s="38"/>
      <c r="O171" s="38">
        <v>0</v>
      </c>
      <c r="P171" s="38"/>
      <c r="Q171" s="3">
        <f t="shared" si="8"/>
        <v>6306.39</v>
      </c>
    </row>
    <row r="172" spans="1:17" x14ac:dyDescent="0.2">
      <c r="A172" s="32" t="s">
        <v>184</v>
      </c>
      <c r="B172" s="33">
        <v>2.621481E-4</v>
      </c>
      <c r="C172" s="34">
        <f t="shared" si="6"/>
        <v>4305.78</v>
      </c>
      <c r="D172" s="35"/>
      <c r="E172" s="3">
        <f t="shared" si="7"/>
        <v>4305.78</v>
      </c>
      <c r="F172" s="36"/>
      <c r="G172" s="3">
        <v>0</v>
      </c>
      <c r="I172" s="3">
        <v>0</v>
      </c>
      <c r="K172" s="37">
        <v>0</v>
      </c>
      <c r="M172" s="38">
        <v>0</v>
      </c>
      <c r="N172" s="38"/>
      <c r="O172" s="38">
        <v>0</v>
      </c>
      <c r="P172" s="38"/>
      <c r="Q172" s="3">
        <f t="shared" si="8"/>
        <v>4305.78</v>
      </c>
    </row>
    <row r="173" spans="1:17" x14ac:dyDescent="0.2">
      <c r="A173" s="32" t="s">
        <v>185</v>
      </c>
      <c r="B173" s="33">
        <v>1.0557348000000001E-3</v>
      </c>
      <c r="C173" s="34">
        <f t="shared" si="6"/>
        <v>17340.439999999999</v>
      </c>
      <c r="D173" s="35"/>
      <c r="E173" s="3">
        <f t="shared" si="7"/>
        <v>17340.439999999999</v>
      </c>
      <c r="F173" s="36"/>
      <c r="G173" s="3">
        <v>0</v>
      </c>
      <c r="I173" s="3">
        <v>0</v>
      </c>
      <c r="K173" s="37">
        <v>0</v>
      </c>
      <c r="M173" s="38">
        <v>0</v>
      </c>
      <c r="N173" s="38"/>
      <c r="O173" s="38">
        <v>0</v>
      </c>
      <c r="P173" s="38"/>
      <c r="Q173" s="3">
        <f t="shared" si="8"/>
        <v>17340.439999999999</v>
      </c>
    </row>
    <row r="174" spans="1:17" x14ac:dyDescent="0.2">
      <c r="A174" s="32" t="s">
        <v>186</v>
      </c>
      <c r="B174" s="33">
        <v>9.1965099999999998E-5</v>
      </c>
      <c r="C174" s="34">
        <f t="shared" si="6"/>
        <v>1510.53</v>
      </c>
      <c r="D174" s="35"/>
      <c r="E174" s="3">
        <f t="shared" si="7"/>
        <v>1510.53</v>
      </c>
      <c r="F174" s="36"/>
      <c r="G174" s="3">
        <v>0</v>
      </c>
      <c r="I174" s="3">
        <v>0</v>
      </c>
      <c r="K174" s="37">
        <v>0</v>
      </c>
      <c r="M174" s="38">
        <v>0</v>
      </c>
      <c r="N174" s="38"/>
      <c r="O174" s="38">
        <v>0</v>
      </c>
      <c r="P174" s="38"/>
      <c r="Q174" s="3">
        <f t="shared" si="8"/>
        <v>1510.53</v>
      </c>
    </row>
    <row r="175" spans="1:17" x14ac:dyDescent="0.2">
      <c r="A175" s="32" t="s">
        <v>187</v>
      </c>
      <c r="B175" s="33">
        <v>7.4749199999999999E-5</v>
      </c>
      <c r="C175" s="34">
        <f t="shared" si="6"/>
        <v>1227.76</v>
      </c>
      <c r="D175" s="35"/>
      <c r="E175" s="3">
        <f t="shared" si="7"/>
        <v>1227.76</v>
      </c>
      <c r="F175" s="36"/>
      <c r="G175" s="3">
        <v>0</v>
      </c>
      <c r="I175" s="3">
        <v>0</v>
      </c>
      <c r="K175" s="37">
        <v>0</v>
      </c>
      <c r="M175" s="38">
        <v>0</v>
      </c>
      <c r="N175" s="38"/>
      <c r="O175" s="38">
        <v>0</v>
      </c>
      <c r="P175" s="38"/>
      <c r="Q175" s="3">
        <f t="shared" si="8"/>
        <v>1227.76</v>
      </c>
    </row>
    <row r="176" spans="1:17" x14ac:dyDescent="0.2">
      <c r="A176" s="32" t="s">
        <v>188</v>
      </c>
      <c r="B176" s="33">
        <v>1.5922620999999999E-3</v>
      </c>
      <c r="C176" s="34">
        <f t="shared" si="6"/>
        <v>26152.9</v>
      </c>
      <c r="D176" s="35"/>
      <c r="E176" s="3">
        <f t="shared" si="7"/>
        <v>26152.9</v>
      </c>
      <c r="F176" s="36"/>
      <c r="G176" s="3">
        <v>0</v>
      </c>
      <c r="I176" s="3">
        <v>0</v>
      </c>
      <c r="K176" s="37">
        <v>0</v>
      </c>
      <c r="M176" s="38">
        <v>0</v>
      </c>
      <c r="N176" s="38"/>
      <c r="O176" s="38">
        <v>0</v>
      </c>
      <c r="P176" s="38"/>
      <c r="Q176" s="3">
        <f t="shared" si="8"/>
        <v>26152.9</v>
      </c>
    </row>
    <row r="177" spans="1:17" x14ac:dyDescent="0.2">
      <c r="A177" s="32" t="s">
        <v>189</v>
      </c>
      <c r="B177" s="33">
        <v>6.3391260000000003E-4</v>
      </c>
      <c r="C177" s="34">
        <f t="shared" si="6"/>
        <v>10412.01</v>
      </c>
      <c r="D177" s="35"/>
      <c r="E177" s="3">
        <f t="shared" si="7"/>
        <v>10412.01</v>
      </c>
      <c r="F177" s="36"/>
      <c r="G177" s="3">
        <v>0</v>
      </c>
      <c r="I177" s="3">
        <v>0</v>
      </c>
      <c r="K177" s="37">
        <v>0</v>
      </c>
      <c r="M177" s="38">
        <v>0</v>
      </c>
      <c r="N177" s="38"/>
      <c r="O177" s="38">
        <v>0</v>
      </c>
      <c r="P177" s="38"/>
      <c r="Q177" s="3">
        <f t="shared" si="8"/>
        <v>10412.01</v>
      </c>
    </row>
    <row r="178" spans="1:17" x14ac:dyDescent="0.2">
      <c r="A178" s="32" t="s">
        <v>190</v>
      </c>
      <c r="B178" s="33">
        <v>9.7922400000000003E-5</v>
      </c>
      <c r="C178" s="34">
        <f t="shared" si="6"/>
        <v>1608.38</v>
      </c>
      <c r="D178" s="35"/>
      <c r="E178" s="3">
        <f t="shared" si="7"/>
        <v>1608.38</v>
      </c>
      <c r="F178" s="36"/>
      <c r="G178" s="3">
        <v>0</v>
      </c>
      <c r="I178" s="3">
        <v>0</v>
      </c>
      <c r="K178" s="37">
        <v>0</v>
      </c>
      <c r="M178" s="38">
        <v>0</v>
      </c>
      <c r="N178" s="38"/>
      <c r="O178" s="38">
        <v>0</v>
      </c>
      <c r="P178" s="38"/>
      <c r="Q178" s="3">
        <f t="shared" si="8"/>
        <v>1608.38</v>
      </c>
    </row>
    <row r="179" spans="1:17" x14ac:dyDescent="0.2">
      <c r="A179" s="32" t="s">
        <v>191</v>
      </c>
      <c r="B179" s="33">
        <v>1.812396E-3</v>
      </c>
      <c r="C179" s="34">
        <f t="shared" si="6"/>
        <v>29768.6</v>
      </c>
      <c r="D179" s="35"/>
      <c r="E179" s="3">
        <f t="shared" si="7"/>
        <v>29768.6</v>
      </c>
      <c r="F179" s="36"/>
      <c r="G179" s="3">
        <v>0</v>
      </c>
      <c r="I179" s="3">
        <v>0</v>
      </c>
      <c r="K179" s="37">
        <v>0</v>
      </c>
      <c r="M179" s="38">
        <v>0</v>
      </c>
      <c r="N179" s="38"/>
      <c r="O179" s="38">
        <v>0</v>
      </c>
      <c r="P179" s="38"/>
      <c r="Q179" s="3">
        <f t="shared" si="8"/>
        <v>29768.6</v>
      </c>
    </row>
    <row r="180" spans="1:17" x14ac:dyDescent="0.2">
      <c r="A180" s="32" t="s">
        <v>192</v>
      </c>
      <c r="B180" s="33">
        <v>2.6693689999999999E-4</v>
      </c>
      <c r="C180" s="34">
        <f t="shared" si="6"/>
        <v>4384.4399999999996</v>
      </c>
      <c r="D180" s="35"/>
      <c r="E180" s="3">
        <f t="shared" si="7"/>
        <v>4384.4399999999996</v>
      </c>
      <c r="F180" s="36"/>
      <c r="G180" s="3">
        <v>0</v>
      </c>
      <c r="I180" s="3">
        <v>0</v>
      </c>
      <c r="K180" s="37">
        <v>0</v>
      </c>
      <c r="M180" s="38">
        <v>0</v>
      </c>
      <c r="N180" s="38"/>
      <c r="O180" s="38">
        <v>0</v>
      </c>
      <c r="P180" s="38"/>
      <c r="Q180" s="3">
        <f t="shared" si="8"/>
        <v>4384.4399999999996</v>
      </c>
    </row>
    <row r="181" spans="1:17" x14ac:dyDescent="0.2">
      <c r="A181" s="32" t="s">
        <v>193</v>
      </c>
      <c r="B181" s="33">
        <v>1.459547E-4</v>
      </c>
      <c r="C181" s="34">
        <f t="shared" si="6"/>
        <v>2397.31</v>
      </c>
      <c r="D181" s="35">
        <f>-C181</f>
        <v>-2397.31</v>
      </c>
      <c r="E181" s="3">
        <f t="shared" si="7"/>
        <v>0</v>
      </c>
      <c r="F181" s="36" t="s">
        <v>46</v>
      </c>
      <c r="G181" s="3">
        <v>0</v>
      </c>
      <c r="I181" s="3">
        <v>0</v>
      </c>
      <c r="K181" s="37">
        <v>2397.31</v>
      </c>
      <c r="L181" s="6" t="s">
        <v>26</v>
      </c>
      <c r="M181" s="38">
        <v>0</v>
      </c>
      <c r="N181" s="38"/>
      <c r="O181" s="38">
        <v>0</v>
      </c>
      <c r="P181" s="38"/>
      <c r="Q181" s="3">
        <f t="shared" si="8"/>
        <v>2397.31</v>
      </c>
    </row>
    <row r="182" spans="1:17" x14ac:dyDescent="0.2">
      <c r="A182" s="32" t="s">
        <v>194</v>
      </c>
      <c r="B182" s="33">
        <v>1.0221157999999999E-3</v>
      </c>
      <c r="C182" s="34">
        <f t="shared" si="6"/>
        <v>16788.25</v>
      </c>
      <c r="D182" s="35"/>
      <c r="E182" s="3">
        <f t="shared" si="7"/>
        <v>16788.25</v>
      </c>
      <c r="F182" s="36"/>
      <c r="G182" s="3">
        <v>0</v>
      </c>
      <c r="I182" s="3">
        <v>0</v>
      </c>
      <c r="K182" s="37">
        <v>0</v>
      </c>
      <c r="M182" s="38">
        <v>0</v>
      </c>
      <c r="N182" s="38"/>
      <c r="O182" s="38">
        <v>0</v>
      </c>
      <c r="P182" s="38"/>
      <c r="Q182" s="3">
        <f t="shared" si="8"/>
        <v>16788.25</v>
      </c>
    </row>
    <row r="183" spans="1:17" x14ac:dyDescent="0.2">
      <c r="A183" s="32" t="s">
        <v>195</v>
      </c>
      <c r="B183" s="33">
        <v>5.4949439999999999E-3</v>
      </c>
      <c r="C183" s="34">
        <f t="shared" si="6"/>
        <v>90254.46</v>
      </c>
      <c r="D183" s="35"/>
      <c r="E183" s="3">
        <f t="shared" si="7"/>
        <v>90254.46</v>
      </c>
      <c r="F183" s="36"/>
      <c r="G183" s="3">
        <v>0</v>
      </c>
      <c r="I183" s="3">
        <v>0</v>
      </c>
      <c r="K183" s="37">
        <v>0</v>
      </c>
      <c r="M183" s="38">
        <v>0</v>
      </c>
      <c r="N183" s="38"/>
      <c r="O183" s="38">
        <v>0</v>
      </c>
      <c r="P183" s="38"/>
      <c r="Q183" s="3">
        <f t="shared" si="8"/>
        <v>90254.46</v>
      </c>
    </row>
    <row r="184" spans="1:17" x14ac:dyDescent="0.2">
      <c r="A184" s="32" t="s">
        <v>196</v>
      </c>
      <c r="B184" s="33">
        <v>2.0229114999999998E-3</v>
      </c>
      <c r="C184" s="34">
        <f t="shared" si="6"/>
        <v>33226.32</v>
      </c>
      <c r="D184" s="35"/>
      <c r="E184" s="3">
        <f t="shared" si="7"/>
        <v>33226.32</v>
      </c>
      <c r="F184" s="36"/>
      <c r="G184" s="3">
        <v>0</v>
      </c>
      <c r="I184" s="3">
        <v>0</v>
      </c>
      <c r="K184" s="37">
        <v>0</v>
      </c>
      <c r="M184" s="38">
        <v>0</v>
      </c>
      <c r="N184" s="38"/>
      <c r="O184" s="38">
        <v>0</v>
      </c>
      <c r="P184" s="38"/>
      <c r="Q184" s="3">
        <f t="shared" si="8"/>
        <v>33226.32</v>
      </c>
    </row>
    <row r="185" spans="1:17" x14ac:dyDescent="0.2">
      <c r="A185" s="32" t="s">
        <v>197</v>
      </c>
      <c r="B185" s="33">
        <v>7.1847000000000005E-5</v>
      </c>
      <c r="C185" s="34">
        <f t="shared" si="6"/>
        <v>1180.0899999999999</v>
      </c>
      <c r="D185" s="35"/>
      <c r="E185" s="3">
        <f t="shared" si="7"/>
        <v>1180.0899999999999</v>
      </c>
      <c r="F185" s="36"/>
      <c r="G185" s="3">
        <v>0</v>
      </c>
      <c r="I185" s="3">
        <v>0</v>
      </c>
      <c r="K185" s="37">
        <v>0</v>
      </c>
      <c r="M185" s="38">
        <v>0</v>
      </c>
      <c r="N185" s="38"/>
      <c r="O185" s="38">
        <v>0</v>
      </c>
      <c r="P185" s="38"/>
      <c r="Q185" s="3">
        <f t="shared" si="8"/>
        <v>1180.0899999999999</v>
      </c>
    </row>
    <row r="186" spans="1:17" x14ac:dyDescent="0.2">
      <c r="A186" s="32" t="s">
        <v>198</v>
      </c>
      <c r="B186" s="33">
        <v>7.1473899999999993E-5</v>
      </c>
      <c r="C186" s="34">
        <f t="shared" si="6"/>
        <v>1173.96</v>
      </c>
      <c r="D186" s="35"/>
      <c r="E186" s="3">
        <f t="shared" si="7"/>
        <v>1173.96</v>
      </c>
      <c r="F186" s="36"/>
      <c r="G186" s="3">
        <v>0</v>
      </c>
      <c r="I186" s="3">
        <v>0</v>
      </c>
      <c r="K186" s="37">
        <v>0</v>
      </c>
      <c r="M186" s="38">
        <v>0</v>
      </c>
      <c r="N186" s="38"/>
      <c r="O186" s="38">
        <v>0</v>
      </c>
      <c r="P186" s="38"/>
      <c r="Q186" s="3">
        <f t="shared" si="8"/>
        <v>1173.96</v>
      </c>
    </row>
    <row r="187" spans="1:17" x14ac:dyDescent="0.2">
      <c r="A187" s="32" t="s">
        <v>199</v>
      </c>
      <c r="B187" s="33">
        <v>4.4922309999999999E-4</v>
      </c>
      <c r="C187" s="34">
        <f t="shared" si="6"/>
        <v>7378.49</v>
      </c>
      <c r="D187" s="35"/>
      <c r="E187" s="3">
        <f t="shared" si="7"/>
        <v>7378.49</v>
      </c>
      <c r="F187" s="36"/>
      <c r="G187" s="3">
        <v>0</v>
      </c>
      <c r="I187" s="3">
        <v>0</v>
      </c>
      <c r="K187" s="37">
        <v>0</v>
      </c>
      <c r="M187" s="38">
        <v>0</v>
      </c>
      <c r="N187" s="38"/>
      <c r="O187" s="38">
        <v>0</v>
      </c>
      <c r="P187" s="38"/>
      <c r="Q187" s="3">
        <f t="shared" si="8"/>
        <v>7378.49</v>
      </c>
    </row>
    <row r="188" spans="1:17" x14ac:dyDescent="0.2">
      <c r="A188" s="41" t="s">
        <v>200</v>
      </c>
      <c r="B188" s="33">
        <v>3.7458830000000002E-4</v>
      </c>
      <c r="C188" s="34">
        <f t="shared" si="6"/>
        <v>6152.61</v>
      </c>
      <c r="D188" s="35"/>
      <c r="E188" s="3">
        <f t="shared" si="7"/>
        <v>6152.61</v>
      </c>
      <c r="F188" s="36"/>
      <c r="G188" s="3">
        <v>0</v>
      </c>
      <c r="I188" s="3">
        <v>0</v>
      </c>
      <c r="K188" s="37">
        <v>0</v>
      </c>
      <c r="M188" s="38">
        <v>0</v>
      </c>
      <c r="N188" s="38"/>
      <c r="O188" s="38">
        <v>0</v>
      </c>
      <c r="P188" s="38"/>
      <c r="Q188" s="3">
        <f t="shared" si="8"/>
        <v>6152.61</v>
      </c>
    </row>
    <row r="189" spans="1:17" x14ac:dyDescent="0.2">
      <c r="A189" s="32" t="s">
        <v>201</v>
      </c>
      <c r="B189" s="33">
        <v>1.589347E-4</v>
      </c>
      <c r="C189" s="34">
        <f t="shared" si="6"/>
        <v>2610.5</v>
      </c>
      <c r="D189" s="35"/>
      <c r="E189" s="3">
        <f t="shared" si="7"/>
        <v>2610.5</v>
      </c>
      <c r="F189" s="36"/>
      <c r="G189" s="3">
        <v>0</v>
      </c>
      <c r="I189" s="3">
        <v>0</v>
      </c>
      <c r="K189" s="37">
        <v>0</v>
      </c>
      <c r="M189" s="38">
        <v>0</v>
      </c>
      <c r="N189" s="38"/>
      <c r="O189" s="38">
        <v>0</v>
      </c>
      <c r="P189" s="38"/>
      <c r="Q189" s="3">
        <f t="shared" si="8"/>
        <v>2610.5</v>
      </c>
    </row>
    <row r="190" spans="1:17" x14ac:dyDescent="0.2">
      <c r="A190" s="32" t="s">
        <v>202</v>
      </c>
      <c r="B190" s="33">
        <v>3.9405259999999998E-4</v>
      </c>
      <c r="C190" s="34">
        <f t="shared" si="6"/>
        <v>6472.31</v>
      </c>
      <c r="D190" s="35"/>
      <c r="E190" s="3">
        <f t="shared" si="7"/>
        <v>6472.31</v>
      </c>
      <c r="F190" s="36"/>
      <c r="G190" s="3">
        <v>0</v>
      </c>
      <c r="I190" s="3">
        <v>0</v>
      </c>
      <c r="K190" s="37">
        <v>0</v>
      </c>
      <c r="M190" s="38">
        <v>0</v>
      </c>
      <c r="N190" s="38"/>
      <c r="O190" s="38">
        <v>0</v>
      </c>
      <c r="P190" s="38"/>
      <c r="Q190" s="3">
        <f t="shared" si="8"/>
        <v>6472.31</v>
      </c>
    </row>
    <row r="191" spans="1:17" x14ac:dyDescent="0.2">
      <c r="A191" s="32" t="s">
        <v>203</v>
      </c>
      <c r="B191" s="33">
        <v>9.6468260000000001E-4</v>
      </c>
      <c r="C191" s="34">
        <f t="shared" si="6"/>
        <v>15844.91</v>
      </c>
      <c r="D191" s="35"/>
      <c r="E191" s="3">
        <f t="shared" si="7"/>
        <v>15844.91</v>
      </c>
      <c r="F191" s="36"/>
      <c r="G191" s="3">
        <v>0</v>
      </c>
      <c r="I191" s="3">
        <v>0</v>
      </c>
      <c r="K191" s="37">
        <v>0</v>
      </c>
      <c r="M191" s="38">
        <v>0</v>
      </c>
      <c r="N191" s="38"/>
      <c r="O191" s="38">
        <v>0</v>
      </c>
      <c r="P191" s="38"/>
      <c r="Q191" s="3">
        <f t="shared" si="8"/>
        <v>15844.91</v>
      </c>
    </row>
    <row r="192" spans="1:17" x14ac:dyDescent="0.2">
      <c r="A192" s="32" t="s">
        <v>204</v>
      </c>
      <c r="B192" s="33">
        <v>6.4835353999999996E-3</v>
      </c>
      <c r="C192" s="34">
        <f t="shared" si="6"/>
        <v>106492.07</v>
      </c>
      <c r="D192" s="35"/>
      <c r="E192" s="3">
        <f t="shared" si="7"/>
        <v>106492.07</v>
      </c>
      <c r="F192" s="36"/>
      <c r="G192" s="3">
        <v>0</v>
      </c>
      <c r="I192" s="3">
        <v>0</v>
      </c>
      <c r="K192" s="37">
        <v>0</v>
      </c>
      <c r="M192" s="38">
        <v>0</v>
      </c>
      <c r="N192" s="38"/>
      <c r="O192" s="38">
        <v>0</v>
      </c>
      <c r="P192" s="38"/>
      <c r="Q192" s="3">
        <f t="shared" si="8"/>
        <v>106492.07</v>
      </c>
    </row>
    <row r="193" spans="1:17" x14ac:dyDescent="0.2">
      <c r="A193" s="32" t="s">
        <v>205</v>
      </c>
      <c r="B193" s="33">
        <v>1.3979899999999999E-4</v>
      </c>
      <c r="C193" s="34">
        <f t="shared" si="6"/>
        <v>2296.1999999999998</v>
      </c>
      <c r="D193" s="35"/>
      <c r="E193" s="3">
        <f t="shared" si="7"/>
        <v>2296.1999999999998</v>
      </c>
      <c r="F193" s="36"/>
      <c r="G193" s="3">
        <v>0</v>
      </c>
      <c r="I193" s="3">
        <v>0</v>
      </c>
      <c r="K193" s="37">
        <v>0</v>
      </c>
      <c r="M193" s="38">
        <v>0</v>
      </c>
      <c r="N193" s="38"/>
      <c r="O193" s="38">
        <v>0</v>
      </c>
      <c r="P193" s="38"/>
      <c r="Q193" s="3">
        <f t="shared" si="8"/>
        <v>2296.1999999999998</v>
      </c>
    </row>
    <row r="194" spans="1:17" x14ac:dyDescent="0.2">
      <c r="A194" s="32" t="s">
        <v>206</v>
      </c>
      <c r="B194" s="33">
        <v>1.960245E-4</v>
      </c>
      <c r="C194" s="34">
        <f t="shared" si="6"/>
        <v>3219.7</v>
      </c>
      <c r="D194" s="35"/>
      <c r="E194" s="3">
        <f t="shared" si="7"/>
        <v>3219.7</v>
      </c>
      <c r="F194" s="36"/>
      <c r="G194" s="3">
        <v>0</v>
      </c>
      <c r="I194" s="3">
        <v>0</v>
      </c>
      <c r="K194" s="37">
        <v>0</v>
      </c>
      <c r="M194" s="38">
        <v>0</v>
      </c>
      <c r="N194" s="38"/>
      <c r="O194" s="38">
        <v>0</v>
      </c>
      <c r="P194" s="38"/>
      <c r="Q194" s="3">
        <f t="shared" si="8"/>
        <v>3219.7</v>
      </c>
    </row>
    <row r="195" spans="1:17" x14ac:dyDescent="0.2">
      <c r="A195" s="32" t="s">
        <v>207</v>
      </c>
      <c r="B195" s="33">
        <v>2.5717360000000001E-4</v>
      </c>
      <c r="C195" s="34">
        <f t="shared" si="6"/>
        <v>4224.08</v>
      </c>
      <c r="D195" s="35"/>
      <c r="E195" s="3">
        <f t="shared" si="7"/>
        <v>4224.08</v>
      </c>
      <c r="F195" s="36"/>
      <c r="G195" s="3">
        <v>0</v>
      </c>
      <c r="I195" s="3">
        <v>0</v>
      </c>
      <c r="K195" s="37">
        <v>0</v>
      </c>
      <c r="M195" s="38">
        <v>0</v>
      </c>
      <c r="N195" s="38"/>
      <c r="O195" s="38">
        <v>0</v>
      </c>
      <c r="P195" s="38"/>
      <c r="Q195" s="3">
        <f t="shared" si="8"/>
        <v>4224.08</v>
      </c>
    </row>
    <row r="196" spans="1:17" x14ac:dyDescent="0.2">
      <c r="A196" s="32" t="s">
        <v>208</v>
      </c>
      <c r="B196" s="33">
        <v>2.0601840000000001E-4</v>
      </c>
      <c r="C196" s="34">
        <f t="shared" si="6"/>
        <v>3383.85</v>
      </c>
      <c r="D196" s="35"/>
      <c r="E196" s="3">
        <f t="shared" si="7"/>
        <v>3383.85</v>
      </c>
      <c r="F196" s="36"/>
      <c r="G196" s="3">
        <v>0</v>
      </c>
      <c r="I196" s="3">
        <v>0</v>
      </c>
      <c r="K196" s="37">
        <v>0</v>
      </c>
      <c r="M196" s="38">
        <v>0</v>
      </c>
      <c r="N196" s="38"/>
      <c r="O196" s="38">
        <v>0</v>
      </c>
      <c r="P196" s="38"/>
      <c r="Q196" s="3">
        <f t="shared" si="8"/>
        <v>3383.85</v>
      </c>
    </row>
    <row r="197" spans="1:17" x14ac:dyDescent="0.2">
      <c r="A197" s="32" t="s">
        <v>209</v>
      </c>
      <c r="B197" s="33">
        <v>3.583665E-4</v>
      </c>
      <c r="C197" s="34">
        <f t="shared" si="6"/>
        <v>5886.17</v>
      </c>
      <c r="D197" s="35"/>
      <c r="E197" s="3">
        <f t="shared" si="7"/>
        <v>5886.17</v>
      </c>
      <c r="F197" s="36"/>
      <c r="G197" s="3">
        <v>0</v>
      </c>
      <c r="I197" s="3">
        <v>0</v>
      </c>
      <c r="K197" s="37">
        <v>0</v>
      </c>
      <c r="M197" s="38">
        <v>0</v>
      </c>
      <c r="N197" s="38"/>
      <c r="O197" s="38">
        <v>0</v>
      </c>
      <c r="P197" s="38"/>
      <c r="Q197" s="3">
        <f t="shared" si="8"/>
        <v>5886.17</v>
      </c>
    </row>
    <row r="198" spans="1:17" x14ac:dyDescent="0.2">
      <c r="A198" s="32" t="s">
        <v>210</v>
      </c>
      <c r="B198" s="33">
        <v>8.7082299999999998E-5</v>
      </c>
      <c r="C198" s="34">
        <f t="shared" si="6"/>
        <v>1430.33</v>
      </c>
      <c r="D198" s="35">
        <f>-C198</f>
        <v>-1430.33</v>
      </c>
      <c r="E198" s="3">
        <f t="shared" si="7"/>
        <v>0</v>
      </c>
      <c r="F198" s="36" t="s">
        <v>46</v>
      </c>
      <c r="G198" s="3">
        <v>0</v>
      </c>
      <c r="I198" s="3">
        <v>0</v>
      </c>
      <c r="K198" s="37">
        <v>0</v>
      </c>
      <c r="M198" s="38">
        <v>0</v>
      </c>
      <c r="N198" s="38"/>
      <c r="O198" s="7">
        <v>1430.33</v>
      </c>
      <c r="P198" s="38"/>
      <c r="Q198" s="3">
        <f t="shared" si="8"/>
        <v>1430.33</v>
      </c>
    </row>
    <row r="199" spans="1:17" x14ac:dyDescent="0.2">
      <c r="A199" s="32" t="s">
        <v>211</v>
      </c>
      <c r="B199" s="33">
        <v>5.25669E-5</v>
      </c>
      <c r="C199" s="34">
        <f t="shared" si="6"/>
        <v>863.41</v>
      </c>
      <c r="D199" s="35"/>
      <c r="E199" s="3">
        <f t="shared" si="7"/>
        <v>863.41</v>
      </c>
      <c r="F199" s="36"/>
      <c r="G199" s="3">
        <v>0</v>
      </c>
      <c r="I199" s="3">
        <v>0</v>
      </c>
      <c r="K199" s="37">
        <v>0</v>
      </c>
      <c r="M199" s="38">
        <v>0</v>
      </c>
      <c r="N199" s="38"/>
      <c r="O199" s="38">
        <v>0</v>
      </c>
      <c r="P199" s="38"/>
      <c r="Q199" s="3">
        <f t="shared" si="8"/>
        <v>863.41</v>
      </c>
    </row>
    <row r="200" spans="1:17" x14ac:dyDescent="0.2">
      <c r="A200" s="32" t="s">
        <v>212</v>
      </c>
      <c r="B200" s="33">
        <v>1.0108865000000001E-3</v>
      </c>
      <c r="C200" s="34">
        <f t="shared" si="6"/>
        <v>16603.810000000001</v>
      </c>
      <c r="D200" s="35"/>
      <c r="E200" s="3">
        <f t="shared" si="7"/>
        <v>16603.810000000001</v>
      </c>
      <c r="F200" s="36"/>
      <c r="G200" s="3">
        <v>0</v>
      </c>
      <c r="I200" s="3">
        <v>0</v>
      </c>
      <c r="K200" s="37">
        <v>0</v>
      </c>
      <c r="M200" s="38">
        <v>0</v>
      </c>
      <c r="N200" s="38"/>
      <c r="O200" s="38">
        <v>0</v>
      </c>
      <c r="P200" s="38"/>
      <c r="Q200" s="3">
        <f t="shared" si="8"/>
        <v>16603.810000000001</v>
      </c>
    </row>
    <row r="201" spans="1:17" x14ac:dyDescent="0.2">
      <c r="A201" s="32" t="s">
        <v>213</v>
      </c>
      <c r="B201" s="33">
        <v>2.7169130000000001E-4</v>
      </c>
      <c r="C201" s="34">
        <f t="shared" si="6"/>
        <v>4462.53</v>
      </c>
      <c r="D201" s="35">
        <f>-C201</f>
        <v>-4462.53</v>
      </c>
      <c r="E201" s="3">
        <f t="shared" si="7"/>
        <v>0</v>
      </c>
      <c r="F201" s="36" t="s">
        <v>46</v>
      </c>
      <c r="G201" s="3">
        <v>0</v>
      </c>
      <c r="I201" s="7">
        <v>4462.53</v>
      </c>
      <c r="J201" s="6" t="s">
        <v>26</v>
      </c>
      <c r="K201" s="37">
        <v>0</v>
      </c>
      <c r="M201" s="38">
        <v>0</v>
      </c>
      <c r="N201" s="38"/>
      <c r="O201" s="38">
        <v>0</v>
      </c>
      <c r="P201" s="38"/>
      <c r="Q201" s="3">
        <f t="shared" si="8"/>
        <v>4462.53</v>
      </c>
    </row>
    <row r="202" spans="1:17" x14ac:dyDescent="0.2">
      <c r="A202" s="32" t="s">
        <v>214</v>
      </c>
      <c r="B202" s="33">
        <v>1.5186560000000001E-4</v>
      </c>
      <c r="C202" s="34">
        <f t="shared" si="6"/>
        <v>2494.39</v>
      </c>
      <c r="D202" s="35">
        <f>-C202</f>
        <v>-2494.39</v>
      </c>
      <c r="E202" s="3">
        <f t="shared" si="7"/>
        <v>0</v>
      </c>
      <c r="F202" s="36" t="s">
        <v>46</v>
      </c>
      <c r="G202" s="3">
        <v>2494.39</v>
      </c>
      <c r="H202" s="39" t="s">
        <v>26</v>
      </c>
      <c r="I202" s="3">
        <v>0</v>
      </c>
      <c r="J202" s="39"/>
      <c r="K202" s="37">
        <v>0</v>
      </c>
      <c r="L202" s="39"/>
      <c r="M202" s="38">
        <v>0</v>
      </c>
      <c r="N202" s="38"/>
      <c r="O202" s="38">
        <v>0</v>
      </c>
      <c r="P202" s="38"/>
      <c r="Q202" s="3">
        <f t="shared" si="8"/>
        <v>2494.39</v>
      </c>
    </row>
    <row r="203" spans="1:17" x14ac:dyDescent="0.2">
      <c r="A203" s="32" t="s">
        <v>215</v>
      </c>
      <c r="B203" s="33">
        <v>3.0414750000000001E-4</v>
      </c>
      <c r="C203" s="34">
        <f t="shared" si="6"/>
        <v>4995.62</v>
      </c>
      <c r="D203" s="35"/>
      <c r="E203" s="3">
        <f t="shared" si="7"/>
        <v>4995.62</v>
      </c>
      <c r="F203" s="36"/>
      <c r="G203" s="3">
        <v>0</v>
      </c>
      <c r="I203" s="3">
        <v>0</v>
      </c>
      <c r="K203" s="37">
        <v>0</v>
      </c>
      <c r="M203" s="38">
        <v>0</v>
      </c>
      <c r="N203" s="38"/>
      <c r="O203" s="38">
        <v>0</v>
      </c>
      <c r="P203" s="38"/>
      <c r="Q203" s="3">
        <f t="shared" si="8"/>
        <v>4995.62</v>
      </c>
    </row>
    <row r="204" spans="1:17" x14ac:dyDescent="0.2">
      <c r="A204" s="32" t="s">
        <v>216</v>
      </c>
      <c r="B204" s="33">
        <v>8.7700699999999999E-5</v>
      </c>
      <c r="C204" s="34">
        <f t="shared" ref="C204:C267" si="9">ROUND(($A$8*B204),2)</f>
        <v>1440.48</v>
      </c>
      <c r="D204" s="35"/>
      <c r="E204" s="3">
        <f t="shared" ref="E204:E267" si="10">SUM(C204:D204)</f>
        <v>1440.48</v>
      </c>
      <c r="F204" s="36"/>
      <c r="G204" s="3">
        <v>0</v>
      </c>
      <c r="I204" s="3">
        <v>0</v>
      </c>
      <c r="K204" s="37">
        <v>0</v>
      </c>
      <c r="M204" s="38">
        <v>0</v>
      </c>
      <c r="N204" s="38"/>
      <c r="O204" s="38">
        <v>0</v>
      </c>
      <c r="P204" s="38"/>
      <c r="Q204" s="3">
        <f t="shared" si="8"/>
        <v>1440.48</v>
      </c>
    </row>
    <row r="205" spans="1:17" x14ac:dyDescent="0.2">
      <c r="A205" s="32" t="s">
        <v>217</v>
      </c>
      <c r="B205" s="33">
        <v>5.17751E-4</v>
      </c>
      <c r="C205" s="34">
        <f t="shared" si="9"/>
        <v>8504.06</v>
      </c>
      <c r="D205" s="35"/>
      <c r="E205" s="3">
        <f t="shared" si="10"/>
        <v>8504.06</v>
      </c>
      <c r="F205" s="36"/>
      <c r="G205" s="3">
        <v>0</v>
      </c>
      <c r="I205" s="3">
        <v>0</v>
      </c>
      <c r="K205" s="37">
        <v>0</v>
      </c>
      <c r="M205" s="38">
        <v>0</v>
      </c>
      <c r="N205" s="38"/>
      <c r="O205" s="38">
        <v>0</v>
      </c>
      <c r="P205" s="38"/>
      <c r="Q205" s="3">
        <f t="shared" ref="Q205:Q268" si="11">SUM(E205:O205)</f>
        <v>8504.06</v>
      </c>
    </row>
    <row r="206" spans="1:17" x14ac:dyDescent="0.2">
      <c r="A206" s="32" t="s">
        <v>218</v>
      </c>
      <c r="B206" s="33">
        <v>5.5654269999999995E-4</v>
      </c>
      <c r="C206" s="34">
        <f t="shared" si="9"/>
        <v>9141.2099999999991</v>
      </c>
      <c r="D206" s="35"/>
      <c r="E206" s="3">
        <f t="shared" si="10"/>
        <v>9141.2099999999991</v>
      </c>
      <c r="F206" s="36"/>
      <c r="G206" s="3">
        <v>0</v>
      </c>
      <c r="I206" s="3">
        <v>0</v>
      </c>
      <c r="K206" s="37">
        <v>0</v>
      </c>
      <c r="M206" s="38">
        <v>0</v>
      </c>
      <c r="N206" s="38"/>
      <c r="O206" s="38">
        <v>0</v>
      </c>
      <c r="P206" s="38"/>
      <c r="Q206" s="3">
        <f t="shared" si="11"/>
        <v>9141.2099999999991</v>
      </c>
    </row>
    <row r="207" spans="1:17" x14ac:dyDescent="0.2">
      <c r="A207" s="32" t="s">
        <v>219</v>
      </c>
      <c r="B207" s="33">
        <v>6.8329899999999995E-4</v>
      </c>
      <c r="C207" s="34">
        <f t="shared" si="9"/>
        <v>11223.19</v>
      </c>
      <c r="D207" s="35"/>
      <c r="E207" s="3">
        <f t="shared" si="10"/>
        <v>11223.19</v>
      </c>
      <c r="F207" s="36"/>
      <c r="G207" s="3">
        <v>0</v>
      </c>
      <c r="I207" s="3">
        <v>0</v>
      </c>
      <c r="K207" s="37">
        <v>0</v>
      </c>
      <c r="M207" s="38">
        <v>0</v>
      </c>
      <c r="N207" s="38"/>
      <c r="O207" s="38">
        <v>0</v>
      </c>
      <c r="P207" s="38"/>
      <c r="Q207" s="3">
        <f t="shared" si="11"/>
        <v>11223.19</v>
      </c>
    </row>
    <row r="208" spans="1:17" x14ac:dyDescent="0.2">
      <c r="A208" s="32" t="s">
        <v>220</v>
      </c>
      <c r="B208" s="33">
        <v>3.7835600000000001E-5</v>
      </c>
      <c r="C208" s="34">
        <f t="shared" si="9"/>
        <v>621.45000000000005</v>
      </c>
      <c r="D208" s="35"/>
      <c r="E208" s="3">
        <f t="shared" si="10"/>
        <v>621.45000000000005</v>
      </c>
      <c r="F208" s="36"/>
      <c r="G208" s="3">
        <v>0</v>
      </c>
      <c r="I208" s="3">
        <v>0</v>
      </c>
      <c r="K208" s="37">
        <v>0</v>
      </c>
      <c r="M208" s="38">
        <v>0</v>
      </c>
      <c r="N208" s="38"/>
      <c r="O208" s="38">
        <v>0</v>
      </c>
      <c r="P208" s="38"/>
      <c r="Q208" s="3">
        <f t="shared" si="11"/>
        <v>621.45000000000005</v>
      </c>
    </row>
    <row r="209" spans="1:17" x14ac:dyDescent="0.2">
      <c r="A209" s="32" t="s">
        <v>221</v>
      </c>
      <c r="B209" s="33">
        <v>3.421268E-4</v>
      </c>
      <c r="C209" s="34">
        <f t="shared" si="9"/>
        <v>5619.43</v>
      </c>
      <c r="D209" s="35"/>
      <c r="E209" s="3">
        <f t="shared" si="10"/>
        <v>5619.43</v>
      </c>
      <c r="F209" s="36"/>
      <c r="G209" s="3">
        <v>0</v>
      </c>
      <c r="I209" s="3">
        <v>0</v>
      </c>
      <c r="K209" s="37">
        <v>0</v>
      </c>
      <c r="M209" s="38">
        <v>0</v>
      </c>
      <c r="N209" s="38"/>
      <c r="O209" s="38">
        <v>0</v>
      </c>
      <c r="P209" s="38"/>
      <c r="Q209" s="3">
        <f t="shared" si="11"/>
        <v>5619.43</v>
      </c>
    </row>
    <row r="210" spans="1:17" x14ac:dyDescent="0.2">
      <c r="A210" s="32" t="s">
        <v>222</v>
      </c>
      <c r="B210" s="33">
        <v>3.488508E-4</v>
      </c>
      <c r="C210" s="34">
        <f t="shared" si="9"/>
        <v>5729.87</v>
      </c>
      <c r="D210" s="35"/>
      <c r="E210" s="3">
        <f t="shared" si="10"/>
        <v>5729.87</v>
      </c>
      <c r="F210" s="36"/>
      <c r="G210" s="3">
        <v>0</v>
      </c>
      <c r="I210" s="3">
        <v>0</v>
      </c>
      <c r="K210" s="37">
        <v>0</v>
      </c>
      <c r="M210" s="38">
        <v>0</v>
      </c>
      <c r="N210" s="38"/>
      <c r="O210" s="38">
        <v>0</v>
      </c>
      <c r="P210" s="38"/>
      <c r="Q210" s="3">
        <f t="shared" si="11"/>
        <v>5729.87</v>
      </c>
    </row>
    <row r="211" spans="1:17" x14ac:dyDescent="0.2">
      <c r="A211" s="32" t="s">
        <v>223</v>
      </c>
      <c r="B211" s="33">
        <v>1.06271257E-2</v>
      </c>
      <c r="C211" s="34">
        <f t="shared" si="9"/>
        <v>174550.54</v>
      </c>
      <c r="D211" s="35"/>
      <c r="E211" s="3">
        <f t="shared" si="10"/>
        <v>174550.54</v>
      </c>
      <c r="F211" s="36"/>
      <c r="G211" s="3">
        <v>0</v>
      </c>
      <c r="I211" s="3">
        <v>0</v>
      </c>
      <c r="K211" s="37">
        <v>0</v>
      </c>
      <c r="M211" s="38">
        <v>0</v>
      </c>
      <c r="N211" s="38"/>
      <c r="O211" s="38">
        <v>0</v>
      </c>
      <c r="P211" s="38"/>
      <c r="Q211" s="3">
        <f t="shared" si="11"/>
        <v>174550.54</v>
      </c>
    </row>
    <row r="212" spans="1:17" x14ac:dyDescent="0.2">
      <c r="A212" s="32" t="s">
        <v>224</v>
      </c>
      <c r="B212" s="33">
        <v>8.5724700000000003E-5</v>
      </c>
      <c r="C212" s="34">
        <f t="shared" si="9"/>
        <v>1408.03</v>
      </c>
      <c r="D212" s="35"/>
      <c r="E212" s="3">
        <f t="shared" si="10"/>
        <v>1408.03</v>
      </c>
      <c r="F212" s="36"/>
      <c r="G212" s="3">
        <v>0</v>
      </c>
      <c r="I212" s="3">
        <v>0</v>
      </c>
      <c r="K212" s="37">
        <v>0</v>
      </c>
      <c r="M212" s="38">
        <v>0</v>
      </c>
      <c r="N212" s="38"/>
      <c r="O212" s="38">
        <v>0</v>
      </c>
      <c r="P212" s="38"/>
      <c r="Q212" s="3">
        <f t="shared" si="11"/>
        <v>1408.03</v>
      </c>
    </row>
    <row r="213" spans="1:17" x14ac:dyDescent="0.2">
      <c r="A213" s="32" t="s">
        <v>225</v>
      </c>
      <c r="B213" s="33">
        <v>3.3461040000000002E-4</v>
      </c>
      <c r="C213" s="34">
        <f t="shared" si="9"/>
        <v>5495.98</v>
      </c>
      <c r="D213" s="35"/>
      <c r="E213" s="3">
        <f t="shared" si="10"/>
        <v>5495.98</v>
      </c>
      <c r="F213" s="36"/>
      <c r="G213" s="3">
        <v>0</v>
      </c>
      <c r="I213" s="3">
        <v>0</v>
      </c>
      <c r="K213" s="37">
        <v>0</v>
      </c>
      <c r="M213" s="38">
        <v>0</v>
      </c>
      <c r="N213" s="38"/>
      <c r="O213" s="38">
        <v>0</v>
      </c>
      <c r="P213" s="38"/>
      <c r="Q213" s="3">
        <f t="shared" si="11"/>
        <v>5495.98</v>
      </c>
    </row>
    <row r="214" spans="1:17" x14ac:dyDescent="0.2">
      <c r="A214" s="32" t="s">
        <v>226</v>
      </c>
      <c r="B214" s="33">
        <v>1.416701E-4</v>
      </c>
      <c r="C214" s="34">
        <f t="shared" si="9"/>
        <v>2326.9299999999998</v>
      </c>
      <c r="D214" s="35"/>
      <c r="E214" s="3">
        <f t="shared" si="10"/>
        <v>2326.9299999999998</v>
      </c>
      <c r="F214" s="36"/>
      <c r="G214" s="3">
        <v>0</v>
      </c>
      <c r="I214" s="3">
        <v>0</v>
      </c>
      <c r="K214" s="37">
        <v>0</v>
      </c>
      <c r="M214" s="38">
        <v>0</v>
      </c>
      <c r="N214" s="38"/>
      <c r="O214" s="38">
        <v>0</v>
      </c>
      <c r="P214" s="38"/>
      <c r="Q214" s="3">
        <f t="shared" si="11"/>
        <v>2326.9299999999998</v>
      </c>
    </row>
    <row r="215" spans="1:17" x14ac:dyDescent="0.2">
      <c r="A215" s="32" t="s">
        <v>227</v>
      </c>
      <c r="B215" s="33">
        <v>9.7704749999999994E-4</v>
      </c>
      <c r="C215" s="34">
        <f t="shared" si="9"/>
        <v>16048.01</v>
      </c>
      <c r="D215" s="35"/>
      <c r="E215" s="3">
        <f t="shared" si="10"/>
        <v>16048.01</v>
      </c>
      <c r="F215" s="36"/>
      <c r="G215" s="3">
        <v>0</v>
      </c>
      <c r="I215" s="3">
        <v>0</v>
      </c>
      <c r="K215" s="37">
        <v>0</v>
      </c>
      <c r="M215" s="38">
        <v>0</v>
      </c>
      <c r="N215" s="38"/>
      <c r="O215" s="38">
        <v>0</v>
      </c>
      <c r="P215" s="38"/>
      <c r="Q215" s="3">
        <f t="shared" si="11"/>
        <v>16048.01</v>
      </c>
    </row>
    <row r="216" spans="1:17" x14ac:dyDescent="0.2">
      <c r="A216" s="32" t="s">
        <v>228</v>
      </c>
      <c r="B216" s="33">
        <v>2.9605080000000001E-4</v>
      </c>
      <c r="C216" s="34">
        <f t="shared" si="9"/>
        <v>4862.63</v>
      </c>
      <c r="D216" s="35"/>
      <c r="E216" s="3">
        <f t="shared" si="10"/>
        <v>4862.63</v>
      </c>
      <c r="F216" s="36"/>
      <c r="G216" s="3">
        <v>0</v>
      </c>
      <c r="I216" s="3">
        <v>0</v>
      </c>
      <c r="K216" s="37">
        <v>0</v>
      </c>
      <c r="M216" s="38">
        <v>0</v>
      </c>
      <c r="N216" s="38"/>
      <c r="O216" s="38">
        <v>0</v>
      </c>
      <c r="P216" s="38"/>
      <c r="Q216" s="3">
        <f t="shared" si="11"/>
        <v>4862.63</v>
      </c>
    </row>
    <row r="217" spans="1:17" x14ac:dyDescent="0.2">
      <c r="A217" s="32" t="s">
        <v>229</v>
      </c>
      <c r="B217" s="33">
        <v>6.1523600000000002E-5</v>
      </c>
      <c r="C217" s="34">
        <f t="shared" si="9"/>
        <v>1010.53</v>
      </c>
      <c r="D217" s="35"/>
      <c r="E217" s="3">
        <f t="shared" si="10"/>
        <v>1010.53</v>
      </c>
      <c r="F217" s="36"/>
      <c r="G217" s="3">
        <v>0</v>
      </c>
      <c r="I217" s="3">
        <v>0</v>
      </c>
      <c r="K217" s="37">
        <v>0</v>
      </c>
      <c r="M217" s="38">
        <v>0</v>
      </c>
      <c r="N217" s="38"/>
      <c r="O217" s="38">
        <v>0</v>
      </c>
      <c r="P217" s="38"/>
      <c r="Q217" s="3">
        <f t="shared" si="11"/>
        <v>1010.53</v>
      </c>
    </row>
    <row r="218" spans="1:17" x14ac:dyDescent="0.2">
      <c r="A218" s="32" t="s">
        <v>230</v>
      </c>
      <c r="B218" s="33">
        <v>2.2641383300000002E-2</v>
      </c>
      <c r="C218" s="34">
        <f t="shared" si="9"/>
        <v>371884.72</v>
      </c>
      <c r="D218" s="35"/>
      <c r="E218" s="3">
        <f t="shared" si="10"/>
        <v>371884.72</v>
      </c>
      <c r="F218" s="36"/>
      <c r="G218" s="3">
        <v>0</v>
      </c>
      <c r="I218" s="3">
        <v>0</v>
      </c>
      <c r="K218" s="37">
        <v>0</v>
      </c>
      <c r="M218" s="38">
        <v>0</v>
      </c>
      <c r="N218" s="38"/>
      <c r="O218" s="38">
        <v>0</v>
      </c>
      <c r="P218" s="38"/>
      <c r="Q218" s="3">
        <f t="shared" si="11"/>
        <v>371884.72</v>
      </c>
    </row>
    <row r="219" spans="1:17" x14ac:dyDescent="0.2">
      <c r="A219" s="32" t="s">
        <v>231</v>
      </c>
      <c r="B219" s="33">
        <v>3.88675E-5</v>
      </c>
      <c r="C219" s="34">
        <f t="shared" si="9"/>
        <v>638.4</v>
      </c>
      <c r="D219" s="35"/>
      <c r="E219" s="3">
        <f t="shared" si="10"/>
        <v>638.4</v>
      </c>
      <c r="F219" s="36"/>
      <c r="G219" s="3">
        <v>0</v>
      </c>
      <c r="I219" s="3">
        <v>0</v>
      </c>
      <c r="K219" s="37">
        <v>0</v>
      </c>
      <c r="M219" s="38">
        <v>0</v>
      </c>
      <c r="N219" s="38"/>
      <c r="O219" s="38">
        <v>0</v>
      </c>
      <c r="P219" s="38"/>
      <c r="Q219" s="3">
        <f t="shared" si="11"/>
        <v>638.4</v>
      </c>
    </row>
    <row r="220" spans="1:17" x14ac:dyDescent="0.2">
      <c r="A220" s="32" t="s">
        <v>232</v>
      </c>
      <c r="B220" s="33">
        <v>5.8278340000000005E-4</v>
      </c>
      <c r="C220" s="34">
        <f t="shared" si="9"/>
        <v>9572.2199999999993</v>
      </c>
      <c r="D220" s="35"/>
      <c r="E220" s="3">
        <f t="shared" si="10"/>
        <v>9572.2199999999993</v>
      </c>
      <c r="F220" s="36"/>
      <c r="G220" s="3">
        <v>0</v>
      </c>
      <c r="I220" s="3">
        <v>0</v>
      </c>
      <c r="K220" s="37">
        <v>0</v>
      </c>
      <c r="M220" s="38">
        <v>0</v>
      </c>
      <c r="N220" s="38"/>
      <c r="O220" s="38">
        <v>0</v>
      </c>
      <c r="P220" s="38"/>
      <c r="Q220" s="3">
        <f t="shared" si="11"/>
        <v>9572.2199999999993</v>
      </c>
    </row>
    <row r="221" spans="1:17" x14ac:dyDescent="0.2">
      <c r="A221" s="32" t="s">
        <v>233</v>
      </c>
      <c r="B221" s="33">
        <v>5.05646E-5</v>
      </c>
      <c r="C221" s="34">
        <f t="shared" si="9"/>
        <v>830.52</v>
      </c>
      <c r="D221" s="35"/>
      <c r="E221" s="3">
        <f t="shared" si="10"/>
        <v>830.52</v>
      </c>
      <c r="F221" s="36"/>
      <c r="G221" s="3">
        <v>0</v>
      </c>
      <c r="I221" s="3">
        <v>0</v>
      </c>
      <c r="K221" s="37">
        <v>0</v>
      </c>
      <c r="M221" s="38">
        <v>0</v>
      </c>
      <c r="N221" s="38"/>
      <c r="O221" s="38">
        <v>0</v>
      </c>
      <c r="P221" s="38"/>
      <c r="Q221" s="3">
        <f t="shared" si="11"/>
        <v>830.52</v>
      </c>
    </row>
    <row r="222" spans="1:17" x14ac:dyDescent="0.2">
      <c r="A222" s="32" t="s">
        <v>234</v>
      </c>
      <c r="B222" s="33">
        <v>6.91498E-5</v>
      </c>
      <c r="C222" s="34">
        <f t="shared" si="9"/>
        <v>1135.79</v>
      </c>
      <c r="D222" s="35"/>
      <c r="E222" s="3">
        <f t="shared" si="10"/>
        <v>1135.79</v>
      </c>
      <c r="F222" s="36"/>
      <c r="G222" s="3">
        <v>0</v>
      </c>
      <c r="I222" s="3">
        <v>0</v>
      </c>
      <c r="K222" s="37">
        <v>0</v>
      </c>
      <c r="M222" s="38">
        <v>0</v>
      </c>
      <c r="N222" s="38"/>
      <c r="O222" s="38">
        <v>0</v>
      </c>
      <c r="P222" s="38"/>
      <c r="Q222" s="3">
        <f t="shared" si="11"/>
        <v>1135.79</v>
      </c>
    </row>
    <row r="223" spans="1:17" x14ac:dyDescent="0.2">
      <c r="A223" s="32" t="s">
        <v>235</v>
      </c>
      <c r="B223" s="33">
        <v>1.200348E-4</v>
      </c>
      <c r="C223" s="34">
        <f t="shared" si="9"/>
        <v>1971.57</v>
      </c>
      <c r="D223" s="35"/>
      <c r="E223" s="3">
        <f t="shared" si="10"/>
        <v>1971.57</v>
      </c>
      <c r="F223" s="36"/>
      <c r="G223" s="3">
        <v>0</v>
      </c>
      <c r="I223" s="3">
        <v>0</v>
      </c>
      <c r="K223" s="37">
        <v>0</v>
      </c>
      <c r="M223" s="38">
        <v>0</v>
      </c>
      <c r="N223" s="38"/>
      <c r="O223" s="38">
        <v>0</v>
      </c>
      <c r="P223" s="38"/>
      <c r="Q223" s="3">
        <f t="shared" si="11"/>
        <v>1971.57</v>
      </c>
    </row>
    <row r="224" spans="1:17" x14ac:dyDescent="0.2">
      <c r="A224" s="32" t="s">
        <v>236</v>
      </c>
      <c r="B224" s="33">
        <v>4.0025990000000001E-4</v>
      </c>
      <c r="C224" s="34">
        <f t="shared" si="9"/>
        <v>6574.27</v>
      </c>
      <c r="D224" s="35"/>
      <c r="E224" s="3">
        <f t="shared" si="10"/>
        <v>6574.27</v>
      </c>
      <c r="F224" s="36"/>
      <c r="G224" s="3">
        <v>0</v>
      </c>
      <c r="I224" s="3">
        <v>0</v>
      </c>
      <c r="K224" s="37">
        <v>0</v>
      </c>
      <c r="M224" s="38">
        <v>0</v>
      </c>
      <c r="N224" s="38"/>
      <c r="O224" s="38">
        <v>0</v>
      </c>
      <c r="P224" s="38"/>
      <c r="Q224" s="3">
        <f t="shared" si="11"/>
        <v>6574.27</v>
      </c>
    </row>
    <row r="225" spans="1:17" x14ac:dyDescent="0.2">
      <c r="A225" s="32" t="s">
        <v>237</v>
      </c>
      <c r="B225" s="33">
        <v>2.1245406000000001E-3</v>
      </c>
      <c r="C225" s="34">
        <f t="shared" si="9"/>
        <v>34895.58</v>
      </c>
      <c r="D225" s="35"/>
      <c r="E225" s="3">
        <f t="shared" si="10"/>
        <v>34895.58</v>
      </c>
      <c r="F225" s="36"/>
      <c r="G225" s="3">
        <v>0</v>
      </c>
      <c r="I225" s="3">
        <v>0</v>
      </c>
      <c r="K225" s="37">
        <v>0</v>
      </c>
      <c r="M225" s="38">
        <v>0</v>
      </c>
      <c r="N225" s="38"/>
      <c r="O225" s="38">
        <v>0</v>
      </c>
      <c r="P225" s="38"/>
      <c r="Q225" s="3">
        <f t="shared" si="11"/>
        <v>34895.58</v>
      </c>
    </row>
    <row r="226" spans="1:17" x14ac:dyDescent="0.2">
      <c r="A226" s="32" t="s">
        <v>238</v>
      </c>
      <c r="B226" s="33">
        <v>2.0746299999999999E-4</v>
      </c>
      <c r="C226" s="34">
        <f t="shared" si="9"/>
        <v>3407.58</v>
      </c>
      <c r="D226" s="35">
        <f>-C226</f>
        <v>-3407.58</v>
      </c>
      <c r="E226" s="3">
        <f t="shared" si="10"/>
        <v>0</v>
      </c>
      <c r="F226" s="36" t="s">
        <v>46</v>
      </c>
      <c r="G226" s="3">
        <v>3407.58</v>
      </c>
      <c r="I226" s="3">
        <v>0</v>
      </c>
      <c r="K226" s="37">
        <v>0</v>
      </c>
      <c r="M226" s="38">
        <v>0</v>
      </c>
      <c r="N226" s="38"/>
      <c r="O226" s="38">
        <v>0</v>
      </c>
      <c r="P226" s="38"/>
      <c r="Q226" s="3">
        <f t="shared" si="11"/>
        <v>3407.58</v>
      </c>
    </row>
    <row r="227" spans="1:17" x14ac:dyDescent="0.2">
      <c r="A227" s="32" t="s">
        <v>239</v>
      </c>
      <c r="B227" s="33">
        <v>8.6210159999999998E-4</v>
      </c>
      <c r="C227" s="34">
        <f t="shared" si="9"/>
        <v>14160.02</v>
      </c>
      <c r="D227" s="35"/>
      <c r="E227" s="3">
        <f t="shared" si="10"/>
        <v>14160.02</v>
      </c>
      <c r="F227" s="36"/>
      <c r="G227" s="3">
        <v>0</v>
      </c>
      <c r="I227" s="3">
        <v>0</v>
      </c>
      <c r="K227" s="37">
        <v>0</v>
      </c>
      <c r="M227" s="38">
        <v>0</v>
      </c>
      <c r="N227" s="38"/>
      <c r="O227" s="38">
        <v>0</v>
      </c>
      <c r="P227" s="38"/>
      <c r="Q227" s="3">
        <f t="shared" si="11"/>
        <v>14160.02</v>
      </c>
    </row>
    <row r="228" spans="1:17" x14ac:dyDescent="0.2">
      <c r="A228" s="32" t="s">
        <v>240</v>
      </c>
      <c r="B228" s="33">
        <v>1.04151E-4</v>
      </c>
      <c r="C228" s="34">
        <f t="shared" si="9"/>
        <v>1710.68</v>
      </c>
      <c r="D228" s="35"/>
      <c r="E228" s="3">
        <f t="shared" si="10"/>
        <v>1710.68</v>
      </c>
      <c r="F228" s="36"/>
      <c r="G228" s="3">
        <v>0</v>
      </c>
      <c r="I228" s="3">
        <v>0</v>
      </c>
      <c r="K228" s="37">
        <v>0</v>
      </c>
      <c r="M228" s="38">
        <v>0</v>
      </c>
      <c r="N228" s="38"/>
      <c r="O228" s="38">
        <v>0</v>
      </c>
      <c r="P228" s="38"/>
      <c r="Q228" s="3">
        <f t="shared" si="11"/>
        <v>1710.68</v>
      </c>
    </row>
    <row r="229" spans="1:17" x14ac:dyDescent="0.2">
      <c r="A229" s="32" t="s">
        <v>241</v>
      </c>
      <c r="B229" s="33">
        <v>3.5153400000000001E-5</v>
      </c>
      <c r="C229" s="34">
        <f t="shared" si="9"/>
        <v>577.39</v>
      </c>
      <c r="D229" s="35"/>
      <c r="E229" s="3">
        <f t="shared" si="10"/>
        <v>577.39</v>
      </c>
      <c r="F229" s="36"/>
      <c r="G229" s="3">
        <v>0</v>
      </c>
      <c r="I229" s="3">
        <v>0</v>
      </c>
      <c r="K229" s="37">
        <v>0</v>
      </c>
      <c r="M229" s="38">
        <v>0</v>
      </c>
      <c r="N229" s="38"/>
      <c r="O229" s="38">
        <v>0</v>
      </c>
      <c r="P229" s="38"/>
      <c r="Q229" s="3">
        <f t="shared" si="11"/>
        <v>577.39</v>
      </c>
    </row>
    <row r="230" spans="1:17" x14ac:dyDescent="0.2">
      <c r="A230" s="32" t="s">
        <v>242</v>
      </c>
      <c r="B230" s="33">
        <v>1.962159E-4</v>
      </c>
      <c r="C230" s="34">
        <f t="shared" si="9"/>
        <v>3222.85</v>
      </c>
      <c r="D230" s="35"/>
      <c r="E230" s="3">
        <f t="shared" si="10"/>
        <v>3222.85</v>
      </c>
      <c r="F230" s="36"/>
      <c r="G230" s="3">
        <v>0</v>
      </c>
      <c r="I230" s="3">
        <v>0</v>
      </c>
      <c r="K230" s="37">
        <v>0</v>
      </c>
      <c r="M230" s="38">
        <v>0</v>
      </c>
      <c r="N230" s="38"/>
      <c r="O230" s="38">
        <v>0</v>
      </c>
      <c r="P230" s="38"/>
      <c r="Q230" s="3">
        <f t="shared" si="11"/>
        <v>3222.85</v>
      </c>
    </row>
    <row r="231" spans="1:17" x14ac:dyDescent="0.2">
      <c r="A231" s="32" t="s">
        <v>243</v>
      </c>
      <c r="B231" s="33">
        <v>1.6070481000000001E-3</v>
      </c>
      <c r="C231" s="34">
        <f t="shared" si="9"/>
        <v>26395.77</v>
      </c>
      <c r="D231" s="35"/>
      <c r="E231" s="3">
        <f t="shared" si="10"/>
        <v>26395.77</v>
      </c>
      <c r="F231" s="36"/>
      <c r="G231" s="3">
        <v>0</v>
      </c>
      <c r="I231" s="3">
        <v>0</v>
      </c>
      <c r="K231" s="37">
        <v>0</v>
      </c>
      <c r="M231" s="38">
        <v>0</v>
      </c>
      <c r="N231" s="38"/>
      <c r="O231" s="38">
        <v>0</v>
      </c>
      <c r="P231" s="38"/>
      <c r="Q231" s="3">
        <f t="shared" si="11"/>
        <v>26395.77</v>
      </c>
    </row>
    <row r="232" spans="1:17" x14ac:dyDescent="0.2">
      <c r="A232" s="32" t="s">
        <v>244</v>
      </c>
      <c r="B232" s="33">
        <v>2.4696450000000002E-4</v>
      </c>
      <c r="C232" s="34">
        <f t="shared" si="9"/>
        <v>4056.39</v>
      </c>
      <c r="D232" s="35"/>
      <c r="E232" s="3">
        <f t="shared" si="10"/>
        <v>4056.39</v>
      </c>
      <c r="F232" s="36"/>
      <c r="G232" s="3">
        <v>0</v>
      </c>
      <c r="I232" s="3">
        <v>0</v>
      </c>
      <c r="K232" s="37">
        <v>0</v>
      </c>
      <c r="M232" s="38">
        <v>0</v>
      </c>
      <c r="N232" s="38"/>
      <c r="O232" s="38">
        <v>0</v>
      </c>
      <c r="P232" s="38"/>
      <c r="Q232" s="3">
        <f t="shared" si="11"/>
        <v>4056.39</v>
      </c>
    </row>
    <row r="233" spans="1:17" x14ac:dyDescent="0.2">
      <c r="A233" s="32" t="s">
        <v>245</v>
      </c>
      <c r="B233" s="33">
        <v>4.6382729999999998E-4</v>
      </c>
      <c r="C233" s="34">
        <f t="shared" si="9"/>
        <v>7618.36</v>
      </c>
      <c r="D233" s="35"/>
      <c r="E233" s="3">
        <f t="shared" si="10"/>
        <v>7618.36</v>
      </c>
      <c r="F233" s="36"/>
      <c r="G233" s="3">
        <v>0</v>
      </c>
      <c r="I233" s="3">
        <v>0</v>
      </c>
      <c r="K233" s="37">
        <v>0</v>
      </c>
      <c r="M233" s="38">
        <v>0</v>
      </c>
      <c r="N233" s="38"/>
      <c r="O233" s="38">
        <v>0</v>
      </c>
      <c r="P233" s="38"/>
      <c r="Q233" s="3">
        <f t="shared" si="11"/>
        <v>7618.36</v>
      </c>
    </row>
    <row r="234" spans="1:17" x14ac:dyDescent="0.2">
      <c r="A234" s="32" t="s">
        <v>246</v>
      </c>
      <c r="B234" s="33">
        <v>1.1129E-5</v>
      </c>
      <c r="C234" s="34">
        <f t="shared" si="9"/>
        <v>182.79</v>
      </c>
      <c r="D234" s="35"/>
      <c r="E234" s="3">
        <f t="shared" si="10"/>
        <v>182.79</v>
      </c>
      <c r="F234" s="36"/>
      <c r="G234" s="3">
        <v>0</v>
      </c>
      <c r="I234" s="3">
        <v>0</v>
      </c>
      <c r="K234" s="37">
        <v>0</v>
      </c>
      <c r="M234" s="38">
        <v>0</v>
      </c>
      <c r="N234" s="38"/>
      <c r="O234" s="38">
        <v>0</v>
      </c>
      <c r="P234" s="38"/>
      <c r="Q234" s="3">
        <f t="shared" si="11"/>
        <v>182.79</v>
      </c>
    </row>
    <row r="235" spans="1:17" x14ac:dyDescent="0.2">
      <c r="A235" s="32" t="s">
        <v>247</v>
      </c>
      <c r="B235" s="33">
        <v>9.0494299999999999E-5</v>
      </c>
      <c r="C235" s="34">
        <f t="shared" si="9"/>
        <v>1486.37</v>
      </c>
      <c r="D235" s="35"/>
      <c r="E235" s="3">
        <f t="shared" si="10"/>
        <v>1486.37</v>
      </c>
      <c r="F235" s="36"/>
      <c r="G235" s="3">
        <v>0</v>
      </c>
      <c r="I235" s="3">
        <v>0</v>
      </c>
      <c r="K235" s="37">
        <v>0</v>
      </c>
      <c r="M235" s="38">
        <v>0</v>
      </c>
      <c r="N235" s="38"/>
      <c r="O235" s="38">
        <v>0</v>
      </c>
      <c r="P235" s="38"/>
      <c r="Q235" s="3">
        <f t="shared" si="11"/>
        <v>1486.37</v>
      </c>
    </row>
    <row r="236" spans="1:17" x14ac:dyDescent="0.2">
      <c r="A236" s="32" t="s">
        <v>248</v>
      </c>
      <c r="B236" s="33">
        <v>7.7723600000000002E-5</v>
      </c>
      <c r="C236" s="34">
        <f t="shared" si="9"/>
        <v>1276.6099999999999</v>
      </c>
      <c r="D236" s="35"/>
      <c r="E236" s="3">
        <f t="shared" si="10"/>
        <v>1276.6099999999999</v>
      </c>
      <c r="F236" s="36"/>
      <c r="G236" s="3">
        <v>0</v>
      </c>
      <c r="I236" s="3">
        <v>0</v>
      </c>
      <c r="K236" s="37">
        <v>0</v>
      </c>
      <c r="M236" s="38">
        <v>0</v>
      </c>
      <c r="N236" s="38"/>
      <c r="O236" s="38">
        <v>0</v>
      </c>
      <c r="P236" s="38"/>
      <c r="Q236" s="3">
        <f t="shared" si="11"/>
        <v>1276.6099999999999</v>
      </c>
    </row>
    <row r="237" spans="1:17" x14ac:dyDescent="0.2">
      <c r="A237" s="32" t="s">
        <v>249</v>
      </c>
      <c r="B237" s="33">
        <v>1.7819045999999999E-3</v>
      </c>
      <c r="C237" s="34">
        <f t="shared" si="9"/>
        <v>29267.78</v>
      </c>
      <c r="D237" s="35">
        <f>-C237</f>
        <v>-29267.78</v>
      </c>
      <c r="E237" s="3">
        <f t="shared" si="10"/>
        <v>0</v>
      </c>
      <c r="F237" s="36" t="s">
        <v>250</v>
      </c>
      <c r="G237" s="3">
        <v>29267.78</v>
      </c>
      <c r="H237" s="39" t="s">
        <v>26</v>
      </c>
      <c r="I237" s="3">
        <v>0</v>
      </c>
      <c r="J237" s="39"/>
      <c r="K237" s="37">
        <v>0</v>
      </c>
      <c r="L237" s="39"/>
      <c r="M237" s="38">
        <v>0</v>
      </c>
      <c r="N237" s="38"/>
      <c r="O237" s="38">
        <v>0</v>
      </c>
      <c r="P237" s="38"/>
      <c r="Q237" s="3">
        <f t="shared" si="11"/>
        <v>29267.78</v>
      </c>
    </row>
    <row r="238" spans="1:17" x14ac:dyDescent="0.2">
      <c r="A238" s="32" t="s">
        <v>251</v>
      </c>
      <c r="B238" s="33">
        <v>1.1522177000000001E-3</v>
      </c>
      <c r="C238" s="34">
        <f t="shared" si="9"/>
        <v>18925.18</v>
      </c>
      <c r="D238" s="35"/>
      <c r="E238" s="3">
        <f t="shared" si="10"/>
        <v>18925.18</v>
      </c>
      <c r="F238" s="36"/>
      <c r="G238" s="3">
        <v>0</v>
      </c>
      <c r="I238" s="3">
        <v>0</v>
      </c>
      <c r="K238" s="37">
        <v>0</v>
      </c>
      <c r="M238" s="38">
        <v>0</v>
      </c>
      <c r="N238" s="38"/>
      <c r="O238" s="38">
        <v>0</v>
      </c>
      <c r="P238" s="38"/>
      <c r="Q238" s="3">
        <f t="shared" si="11"/>
        <v>18925.18</v>
      </c>
    </row>
    <row r="239" spans="1:17" x14ac:dyDescent="0.2">
      <c r="A239" s="32" t="s">
        <v>252</v>
      </c>
      <c r="B239" s="33">
        <v>4.2448899999999999E-5</v>
      </c>
      <c r="C239" s="34">
        <f t="shared" si="9"/>
        <v>697.22</v>
      </c>
      <c r="D239" s="35"/>
      <c r="E239" s="3">
        <f t="shared" si="10"/>
        <v>697.22</v>
      </c>
      <c r="F239" s="36"/>
      <c r="G239" s="3">
        <v>0</v>
      </c>
      <c r="I239" s="3">
        <v>0</v>
      </c>
      <c r="K239" s="37">
        <v>0</v>
      </c>
      <c r="M239" s="38">
        <v>0</v>
      </c>
      <c r="N239" s="38"/>
      <c r="O239" s="38">
        <v>0</v>
      </c>
      <c r="P239" s="38"/>
      <c r="Q239" s="3">
        <f t="shared" si="11"/>
        <v>697.22</v>
      </c>
    </row>
    <row r="240" spans="1:17" x14ac:dyDescent="0.2">
      <c r="A240" s="32" t="s">
        <v>253</v>
      </c>
      <c r="B240" s="33">
        <v>7.5903880000000002E-4</v>
      </c>
      <c r="C240" s="34">
        <f t="shared" si="9"/>
        <v>12467.21</v>
      </c>
      <c r="D240" s="35"/>
      <c r="E240" s="3">
        <f t="shared" si="10"/>
        <v>12467.21</v>
      </c>
      <c r="F240" s="36"/>
      <c r="G240" s="3">
        <v>0</v>
      </c>
      <c r="I240" s="3">
        <v>0</v>
      </c>
      <c r="K240" s="37">
        <v>0</v>
      </c>
      <c r="M240" s="38">
        <v>0</v>
      </c>
      <c r="N240" s="38"/>
      <c r="O240" s="38">
        <v>0</v>
      </c>
      <c r="P240" s="38"/>
      <c r="Q240" s="3">
        <f t="shared" si="11"/>
        <v>12467.21</v>
      </c>
    </row>
    <row r="241" spans="1:17" x14ac:dyDescent="0.2">
      <c r="A241" s="41" t="s">
        <v>254</v>
      </c>
      <c r="B241" s="33">
        <v>3.3082560000000002E-4</v>
      </c>
      <c r="C241" s="34">
        <f t="shared" si="9"/>
        <v>5433.81</v>
      </c>
      <c r="D241" s="35"/>
      <c r="E241" s="3">
        <f t="shared" si="10"/>
        <v>5433.81</v>
      </c>
      <c r="F241" s="36"/>
      <c r="G241" s="3">
        <v>0</v>
      </c>
      <c r="I241" s="3">
        <v>0</v>
      </c>
      <c r="K241" s="37">
        <v>0</v>
      </c>
      <c r="M241" s="38">
        <v>0</v>
      </c>
      <c r="N241" s="38"/>
      <c r="O241" s="38">
        <v>0</v>
      </c>
      <c r="P241" s="38"/>
      <c r="Q241" s="3">
        <f t="shared" si="11"/>
        <v>5433.81</v>
      </c>
    </row>
    <row r="242" spans="1:17" x14ac:dyDescent="0.2">
      <c r="A242" s="32" t="s">
        <v>255</v>
      </c>
      <c r="B242" s="33">
        <v>6.4453800000000003E-5</v>
      </c>
      <c r="C242" s="34">
        <f t="shared" si="9"/>
        <v>1058.6500000000001</v>
      </c>
      <c r="D242" s="35">
        <f>-C242</f>
        <v>-1058.6500000000001</v>
      </c>
      <c r="E242" s="3">
        <f t="shared" si="10"/>
        <v>0</v>
      </c>
      <c r="F242" s="36" t="s">
        <v>46</v>
      </c>
      <c r="G242" s="3">
        <v>0</v>
      </c>
      <c r="I242" s="3">
        <v>0</v>
      </c>
      <c r="K242" s="37">
        <v>0</v>
      </c>
      <c r="M242" s="38">
        <v>0</v>
      </c>
      <c r="N242" s="38"/>
      <c r="O242" s="38">
        <v>1058.6500000000001</v>
      </c>
      <c r="P242" s="38" t="s">
        <v>26</v>
      </c>
      <c r="Q242" s="3">
        <f t="shared" si="11"/>
        <v>1058.6500000000001</v>
      </c>
    </row>
    <row r="243" spans="1:17" x14ac:dyDescent="0.2">
      <c r="A243" s="32" t="s">
        <v>256</v>
      </c>
      <c r="B243" s="33">
        <v>1.2842773E-3</v>
      </c>
      <c r="C243" s="34">
        <f t="shared" si="9"/>
        <v>21094.25</v>
      </c>
      <c r="D243" s="35"/>
      <c r="E243" s="3">
        <f t="shared" si="10"/>
        <v>21094.25</v>
      </c>
      <c r="F243" s="36"/>
      <c r="G243" s="3">
        <v>0</v>
      </c>
      <c r="I243" s="3">
        <v>0</v>
      </c>
      <c r="K243" s="37">
        <v>0</v>
      </c>
      <c r="M243" s="38">
        <v>0</v>
      </c>
      <c r="N243" s="38"/>
      <c r="O243" s="38">
        <v>0</v>
      </c>
      <c r="P243" s="38"/>
      <c r="Q243" s="3">
        <f t="shared" si="11"/>
        <v>21094.25</v>
      </c>
    </row>
    <row r="244" spans="1:17" x14ac:dyDescent="0.2">
      <c r="A244" s="32" t="s">
        <v>257</v>
      </c>
      <c r="B244" s="33">
        <v>2.585946E-4</v>
      </c>
      <c r="C244" s="34">
        <f t="shared" si="9"/>
        <v>4247.42</v>
      </c>
      <c r="D244" s="33"/>
      <c r="E244" s="3">
        <f t="shared" si="10"/>
        <v>4247.42</v>
      </c>
      <c r="F244" s="33"/>
      <c r="G244" s="3">
        <v>0</v>
      </c>
      <c r="I244" s="3">
        <v>0</v>
      </c>
      <c r="K244" s="37">
        <v>0</v>
      </c>
      <c r="M244" s="38">
        <v>0</v>
      </c>
      <c r="N244" s="38"/>
      <c r="O244" s="38">
        <v>0</v>
      </c>
      <c r="P244" s="38"/>
      <c r="Q244" s="3">
        <f t="shared" si="11"/>
        <v>4247.42</v>
      </c>
    </row>
    <row r="245" spans="1:17" x14ac:dyDescent="0.2">
      <c r="A245" s="32" t="s">
        <v>258</v>
      </c>
      <c r="B245" s="33">
        <v>1.7741130000000001E-4</v>
      </c>
      <c r="C245" s="34">
        <f t="shared" si="9"/>
        <v>2913.98</v>
      </c>
      <c r="D245" s="35"/>
      <c r="E245" s="3">
        <f t="shared" si="10"/>
        <v>2913.98</v>
      </c>
      <c r="F245" s="36"/>
      <c r="G245" s="3">
        <v>0</v>
      </c>
      <c r="I245" s="3">
        <v>0</v>
      </c>
      <c r="K245" s="37">
        <v>0</v>
      </c>
      <c r="M245" s="38">
        <v>0</v>
      </c>
      <c r="N245" s="38"/>
      <c r="O245" s="38">
        <v>0</v>
      </c>
      <c r="P245" s="38"/>
      <c r="Q245" s="3">
        <f t="shared" si="11"/>
        <v>2913.98</v>
      </c>
    </row>
    <row r="246" spans="1:17" x14ac:dyDescent="0.2">
      <c r="A246" s="32" t="s">
        <v>259</v>
      </c>
      <c r="B246" s="33">
        <v>9.1260880000000003E-4</v>
      </c>
      <c r="C246" s="34">
        <f t="shared" si="9"/>
        <v>14989.6</v>
      </c>
      <c r="D246" s="35"/>
      <c r="E246" s="3">
        <f t="shared" si="10"/>
        <v>14989.6</v>
      </c>
      <c r="F246" s="36"/>
      <c r="G246" s="3">
        <v>0</v>
      </c>
      <c r="I246" s="3">
        <v>0</v>
      </c>
      <c r="K246" s="37">
        <v>0</v>
      </c>
      <c r="M246" s="38">
        <v>0</v>
      </c>
      <c r="N246" s="38"/>
      <c r="O246" s="38">
        <v>0</v>
      </c>
      <c r="P246" s="38"/>
      <c r="Q246" s="3">
        <f t="shared" si="11"/>
        <v>14989.6</v>
      </c>
    </row>
    <row r="247" spans="1:17" x14ac:dyDescent="0.2">
      <c r="A247" s="32" t="s">
        <v>260</v>
      </c>
      <c r="B247" s="33">
        <v>2.8562930000000002E-4</v>
      </c>
      <c r="C247" s="34">
        <f t="shared" si="9"/>
        <v>4691.46</v>
      </c>
      <c r="D247" s="35"/>
      <c r="E247" s="3">
        <f t="shared" si="10"/>
        <v>4691.46</v>
      </c>
      <c r="F247" s="36"/>
      <c r="G247" s="3">
        <v>0</v>
      </c>
      <c r="I247" s="3">
        <v>0</v>
      </c>
      <c r="K247" s="37">
        <v>0</v>
      </c>
      <c r="M247" s="38">
        <v>0</v>
      </c>
      <c r="N247" s="38"/>
      <c r="O247" s="38">
        <v>0</v>
      </c>
      <c r="P247" s="38"/>
      <c r="Q247" s="3">
        <f t="shared" si="11"/>
        <v>4691.46</v>
      </c>
    </row>
    <row r="248" spans="1:17" x14ac:dyDescent="0.2">
      <c r="A248" s="32" t="s">
        <v>261</v>
      </c>
      <c r="B248" s="33">
        <v>4.6775920000000001E-4</v>
      </c>
      <c r="C248" s="34">
        <f t="shared" si="9"/>
        <v>7682.94</v>
      </c>
      <c r="D248" s="35"/>
      <c r="E248" s="3">
        <f t="shared" si="10"/>
        <v>7682.94</v>
      </c>
      <c r="F248" s="36"/>
      <c r="G248" s="3">
        <v>0</v>
      </c>
      <c r="I248" s="3">
        <v>0</v>
      </c>
      <c r="K248" s="37">
        <v>0</v>
      </c>
      <c r="M248" s="38">
        <v>0</v>
      </c>
      <c r="N248" s="38"/>
      <c r="O248" s="38">
        <v>0</v>
      </c>
      <c r="P248" s="38"/>
      <c r="Q248" s="3">
        <f t="shared" si="11"/>
        <v>7682.94</v>
      </c>
    </row>
    <row r="249" spans="1:17" x14ac:dyDescent="0.2">
      <c r="A249" s="32" t="s">
        <v>262</v>
      </c>
      <c r="B249" s="33">
        <v>2.1270399999999999E-5</v>
      </c>
      <c r="C249" s="34">
        <f t="shared" si="9"/>
        <v>349.37</v>
      </c>
      <c r="D249" s="35"/>
      <c r="E249" s="3">
        <f t="shared" si="10"/>
        <v>349.37</v>
      </c>
      <c r="F249" s="36"/>
      <c r="G249" s="3">
        <v>0</v>
      </c>
      <c r="I249" s="3">
        <v>0</v>
      </c>
      <c r="K249" s="37">
        <v>0</v>
      </c>
      <c r="M249" s="38">
        <v>0</v>
      </c>
      <c r="N249" s="38"/>
      <c r="O249" s="38">
        <v>0</v>
      </c>
      <c r="P249" s="38"/>
      <c r="Q249" s="3">
        <f t="shared" si="11"/>
        <v>349.37</v>
      </c>
    </row>
    <row r="250" spans="1:17" x14ac:dyDescent="0.2">
      <c r="A250" s="32" t="s">
        <v>263</v>
      </c>
      <c r="B250" s="33">
        <v>3.4701095E-3</v>
      </c>
      <c r="C250" s="34">
        <f t="shared" si="9"/>
        <v>56996.55</v>
      </c>
      <c r="D250" s="35"/>
      <c r="E250" s="3">
        <f t="shared" si="10"/>
        <v>56996.55</v>
      </c>
      <c r="F250" s="36"/>
      <c r="G250" s="3">
        <v>0</v>
      </c>
      <c r="I250" s="3">
        <v>0</v>
      </c>
      <c r="K250" s="37">
        <v>0</v>
      </c>
      <c r="M250" s="38">
        <v>0</v>
      </c>
      <c r="N250" s="38"/>
      <c r="O250" s="38">
        <v>0</v>
      </c>
      <c r="P250" s="38"/>
      <c r="Q250" s="3">
        <f t="shared" si="11"/>
        <v>56996.55</v>
      </c>
    </row>
    <row r="251" spans="1:17" x14ac:dyDescent="0.2">
      <c r="A251" s="32" t="s">
        <v>264</v>
      </c>
      <c r="B251" s="33">
        <v>2.5137813999999998E-3</v>
      </c>
      <c r="C251" s="34">
        <f t="shared" si="9"/>
        <v>41288.86</v>
      </c>
      <c r="D251" s="35"/>
      <c r="E251" s="3">
        <f t="shared" si="10"/>
        <v>41288.86</v>
      </c>
      <c r="F251" s="36"/>
      <c r="G251" s="3">
        <v>0</v>
      </c>
      <c r="I251" s="3">
        <v>0</v>
      </c>
      <c r="K251" s="37">
        <v>0</v>
      </c>
      <c r="M251" s="38">
        <v>0</v>
      </c>
      <c r="N251" s="38"/>
      <c r="O251" s="38">
        <v>0</v>
      </c>
      <c r="P251" s="38"/>
      <c r="Q251" s="3">
        <f t="shared" si="11"/>
        <v>41288.86</v>
      </c>
    </row>
    <row r="252" spans="1:17" x14ac:dyDescent="0.2">
      <c r="A252" s="32" t="s">
        <v>265</v>
      </c>
      <c r="B252" s="33">
        <v>2.1298749999999999E-4</v>
      </c>
      <c r="C252" s="34">
        <f t="shared" si="9"/>
        <v>3498.32</v>
      </c>
      <c r="D252" s="35"/>
      <c r="E252" s="3">
        <f t="shared" si="10"/>
        <v>3498.32</v>
      </c>
      <c r="F252" s="36"/>
      <c r="G252" s="3">
        <v>0</v>
      </c>
      <c r="I252" s="3">
        <v>0</v>
      </c>
      <c r="K252" s="37">
        <v>0</v>
      </c>
      <c r="M252" s="38">
        <v>0</v>
      </c>
      <c r="N252" s="38"/>
      <c r="O252" s="38">
        <v>0</v>
      </c>
      <c r="P252" s="38"/>
      <c r="Q252" s="3">
        <f t="shared" si="11"/>
        <v>3498.32</v>
      </c>
    </row>
    <row r="253" spans="1:17" x14ac:dyDescent="0.2">
      <c r="A253" s="32" t="s">
        <v>266</v>
      </c>
      <c r="B253" s="33">
        <v>1.088403E-4</v>
      </c>
      <c r="C253" s="34">
        <f t="shared" si="9"/>
        <v>1787.7</v>
      </c>
      <c r="D253" s="35"/>
      <c r="E253" s="3">
        <f t="shared" si="10"/>
        <v>1787.7</v>
      </c>
      <c r="F253" s="36"/>
      <c r="G253" s="3">
        <v>0</v>
      </c>
      <c r="I253" s="3">
        <v>0</v>
      </c>
      <c r="K253" s="37">
        <v>0</v>
      </c>
      <c r="M253" s="38">
        <v>0</v>
      </c>
      <c r="N253" s="38"/>
      <c r="O253" s="38">
        <v>0</v>
      </c>
      <c r="P253" s="38"/>
      <c r="Q253" s="3">
        <f t="shared" si="11"/>
        <v>1787.7</v>
      </c>
    </row>
    <row r="254" spans="1:17" x14ac:dyDescent="0.2">
      <c r="A254" s="32" t="s">
        <v>267</v>
      </c>
      <c r="B254" s="33">
        <v>2.1488198E-3</v>
      </c>
      <c r="C254" s="34">
        <f t="shared" si="9"/>
        <v>35294.370000000003</v>
      </c>
      <c r="D254" s="35"/>
      <c r="E254" s="3">
        <f t="shared" si="10"/>
        <v>35294.370000000003</v>
      </c>
      <c r="F254" s="36"/>
      <c r="G254" s="3">
        <v>0</v>
      </c>
      <c r="I254" s="3">
        <v>0</v>
      </c>
      <c r="K254" s="37">
        <v>0</v>
      </c>
      <c r="M254" s="38">
        <v>0</v>
      </c>
      <c r="N254" s="38"/>
      <c r="O254" s="38">
        <v>0</v>
      </c>
      <c r="P254" s="38"/>
      <c r="Q254" s="3">
        <f t="shared" si="11"/>
        <v>35294.370000000003</v>
      </c>
    </row>
    <row r="255" spans="1:17" x14ac:dyDescent="0.2">
      <c r="A255" s="32" t="s">
        <v>268</v>
      </c>
      <c r="B255" s="33">
        <v>1.534548E-4</v>
      </c>
      <c r="C255" s="34">
        <f t="shared" si="9"/>
        <v>2520.5</v>
      </c>
      <c r="D255" s="35"/>
      <c r="E255" s="3">
        <f t="shared" si="10"/>
        <v>2520.5</v>
      </c>
      <c r="F255" s="36"/>
      <c r="G255" s="3">
        <v>0</v>
      </c>
      <c r="I255" s="3">
        <v>0</v>
      </c>
      <c r="K255" s="37">
        <v>0</v>
      </c>
      <c r="M255" s="38">
        <v>0</v>
      </c>
      <c r="N255" s="38"/>
      <c r="O255" s="38">
        <v>0</v>
      </c>
      <c r="P255" s="38"/>
      <c r="Q255" s="3">
        <f t="shared" si="11"/>
        <v>2520.5</v>
      </c>
    </row>
    <row r="256" spans="1:17" x14ac:dyDescent="0.2">
      <c r="A256" s="32" t="s">
        <v>269</v>
      </c>
      <c r="B256" s="33">
        <v>5.0690990000000003E-4</v>
      </c>
      <c r="C256" s="34">
        <f t="shared" si="9"/>
        <v>8326</v>
      </c>
      <c r="D256" s="35"/>
      <c r="E256" s="3">
        <f t="shared" si="10"/>
        <v>8326</v>
      </c>
      <c r="F256" s="36"/>
      <c r="G256" s="3">
        <v>0</v>
      </c>
      <c r="I256" s="3">
        <v>0</v>
      </c>
      <c r="K256" s="37">
        <v>0</v>
      </c>
      <c r="M256" s="38">
        <v>0</v>
      </c>
      <c r="N256" s="38"/>
      <c r="O256" s="38">
        <v>0</v>
      </c>
      <c r="P256" s="38"/>
      <c r="Q256" s="3">
        <f t="shared" si="11"/>
        <v>8326</v>
      </c>
    </row>
    <row r="257" spans="1:17" x14ac:dyDescent="0.2">
      <c r="A257" s="32" t="s">
        <v>270</v>
      </c>
      <c r="B257" s="33">
        <v>2.7386692800000001E-2</v>
      </c>
      <c r="C257" s="34">
        <f t="shared" si="9"/>
        <v>449826.43</v>
      </c>
      <c r="D257" s="35"/>
      <c r="E257" s="3">
        <f t="shared" si="10"/>
        <v>449826.43</v>
      </c>
      <c r="F257" s="36"/>
      <c r="G257" s="3">
        <v>0</v>
      </c>
      <c r="I257" s="3">
        <v>0</v>
      </c>
      <c r="K257" s="37">
        <v>0</v>
      </c>
      <c r="M257" s="38">
        <v>0</v>
      </c>
      <c r="N257" s="38"/>
      <c r="O257" s="38">
        <v>0</v>
      </c>
      <c r="P257" s="38"/>
      <c r="Q257" s="3">
        <f t="shared" si="11"/>
        <v>449826.43</v>
      </c>
    </row>
    <row r="258" spans="1:17" x14ac:dyDescent="0.2">
      <c r="A258" s="32" t="s">
        <v>271</v>
      </c>
      <c r="B258" s="33">
        <v>1.5564431000000001E-3</v>
      </c>
      <c r="C258" s="34">
        <f t="shared" si="9"/>
        <v>25564.58</v>
      </c>
      <c r="D258" s="35"/>
      <c r="E258" s="3">
        <f t="shared" si="10"/>
        <v>25564.58</v>
      </c>
      <c r="F258" s="36"/>
      <c r="G258" s="3">
        <v>0</v>
      </c>
      <c r="I258" s="3">
        <v>0</v>
      </c>
      <c r="K258" s="37">
        <v>0</v>
      </c>
      <c r="M258" s="38">
        <v>0</v>
      </c>
      <c r="N258" s="38"/>
      <c r="O258" s="38">
        <v>0</v>
      </c>
      <c r="P258" s="38"/>
      <c r="Q258" s="3">
        <f t="shared" si="11"/>
        <v>25564.58</v>
      </c>
    </row>
    <row r="259" spans="1:17" x14ac:dyDescent="0.2">
      <c r="A259" s="32" t="s">
        <v>272</v>
      </c>
      <c r="B259" s="33">
        <v>2.1994880999999999E-3</v>
      </c>
      <c r="C259" s="34">
        <f t="shared" si="9"/>
        <v>36126.589999999997</v>
      </c>
      <c r="D259" s="35"/>
      <c r="E259" s="3">
        <f t="shared" si="10"/>
        <v>36126.589999999997</v>
      </c>
      <c r="F259" s="36"/>
      <c r="G259" s="3">
        <v>0</v>
      </c>
      <c r="I259" s="3">
        <v>0</v>
      </c>
      <c r="K259" s="37">
        <v>0</v>
      </c>
      <c r="M259" s="38">
        <v>0</v>
      </c>
      <c r="N259" s="38"/>
      <c r="O259" s="38">
        <v>0</v>
      </c>
      <c r="P259" s="38"/>
      <c r="Q259" s="3">
        <f t="shared" si="11"/>
        <v>36126.589999999997</v>
      </c>
    </row>
    <row r="260" spans="1:17" x14ac:dyDescent="0.2">
      <c r="A260" s="32" t="s">
        <v>273</v>
      </c>
      <c r="B260" s="33">
        <v>6.6318700000000006E-5</v>
      </c>
      <c r="C260" s="34">
        <f t="shared" si="9"/>
        <v>1089.28</v>
      </c>
      <c r="D260" s="35"/>
      <c r="E260" s="3">
        <f t="shared" si="10"/>
        <v>1089.28</v>
      </c>
      <c r="F260" s="36"/>
      <c r="G260" s="3">
        <v>0</v>
      </c>
      <c r="I260" s="3">
        <v>0</v>
      </c>
      <c r="K260" s="37">
        <v>0</v>
      </c>
      <c r="M260" s="38">
        <v>0</v>
      </c>
      <c r="N260" s="38"/>
      <c r="O260" s="38">
        <v>0</v>
      </c>
      <c r="P260" s="38"/>
      <c r="Q260" s="3">
        <f t="shared" si="11"/>
        <v>1089.28</v>
      </c>
    </row>
    <row r="261" spans="1:17" x14ac:dyDescent="0.2">
      <c r="A261" s="32" t="s">
        <v>274</v>
      </c>
      <c r="B261" s="33">
        <v>1.5278480000000001E-3</v>
      </c>
      <c r="C261" s="34">
        <f t="shared" si="9"/>
        <v>25094.9</v>
      </c>
      <c r="D261" s="35"/>
      <c r="E261" s="3">
        <f t="shared" si="10"/>
        <v>25094.9</v>
      </c>
      <c r="F261" s="36"/>
      <c r="G261" s="3">
        <v>0</v>
      </c>
      <c r="I261" s="3">
        <v>0</v>
      </c>
      <c r="K261" s="37">
        <v>0</v>
      </c>
      <c r="M261" s="38">
        <v>0</v>
      </c>
      <c r="N261" s="38"/>
      <c r="O261" s="38">
        <v>0</v>
      </c>
      <c r="P261" s="38"/>
      <c r="Q261" s="3">
        <f t="shared" si="11"/>
        <v>25094.9</v>
      </c>
    </row>
    <row r="262" spans="1:17" x14ac:dyDescent="0.2">
      <c r="A262" s="32" t="s">
        <v>275</v>
      </c>
      <c r="B262" s="33">
        <v>1.4152429999999999E-4</v>
      </c>
      <c r="C262" s="34">
        <f t="shared" si="9"/>
        <v>2324.54</v>
      </c>
      <c r="D262" s="35"/>
      <c r="E262" s="3">
        <f t="shared" si="10"/>
        <v>2324.54</v>
      </c>
      <c r="F262" s="36"/>
      <c r="G262" s="3">
        <v>0</v>
      </c>
      <c r="I262" s="3">
        <v>0</v>
      </c>
      <c r="K262" s="37">
        <v>0</v>
      </c>
      <c r="M262" s="38">
        <v>0</v>
      </c>
      <c r="N262" s="38"/>
      <c r="O262" s="38">
        <v>0</v>
      </c>
      <c r="P262" s="38"/>
      <c r="Q262" s="3">
        <f t="shared" si="11"/>
        <v>2324.54</v>
      </c>
    </row>
    <row r="263" spans="1:17" x14ac:dyDescent="0.2">
      <c r="A263" s="32" t="s">
        <v>276</v>
      </c>
      <c r="B263" s="33">
        <v>4.2460699999999998E-5</v>
      </c>
      <c r="C263" s="34">
        <f t="shared" si="9"/>
        <v>697.42</v>
      </c>
      <c r="D263" s="35"/>
      <c r="E263" s="3">
        <f t="shared" si="10"/>
        <v>697.42</v>
      </c>
      <c r="F263" s="36"/>
      <c r="G263" s="3">
        <v>0</v>
      </c>
      <c r="I263" s="3">
        <v>0</v>
      </c>
      <c r="K263" s="37">
        <v>0</v>
      </c>
      <c r="M263" s="38">
        <v>0</v>
      </c>
      <c r="N263" s="38"/>
      <c r="O263" s="38">
        <v>0</v>
      </c>
      <c r="P263" s="38"/>
      <c r="Q263" s="3">
        <f t="shared" si="11"/>
        <v>697.42</v>
      </c>
    </row>
    <row r="264" spans="1:17" x14ac:dyDescent="0.2">
      <c r="A264" s="32" t="s">
        <v>277</v>
      </c>
      <c r="B264" s="33">
        <v>5.7730499999999999E-5</v>
      </c>
      <c r="C264" s="34">
        <f t="shared" si="9"/>
        <v>948.22</v>
      </c>
      <c r="D264" s="35"/>
      <c r="E264" s="3">
        <f t="shared" si="10"/>
        <v>948.22</v>
      </c>
      <c r="F264" s="36"/>
      <c r="G264" s="3">
        <v>0</v>
      </c>
      <c r="I264" s="3">
        <v>0</v>
      </c>
      <c r="K264" s="37">
        <v>0</v>
      </c>
      <c r="M264" s="38">
        <v>0</v>
      </c>
      <c r="N264" s="38"/>
      <c r="O264" s="38">
        <v>0</v>
      </c>
      <c r="P264" s="38"/>
      <c r="Q264" s="3">
        <f t="shared" si="11"/>
        <v>948.22</v>
      </c>
    </row>
    <row r="265" spans="1:17" x14ac:dyDescent="0.2">
      <c r="A265" s="32" t="s">
        <v>278</v>
      </c>
      <c r="B265" s="33">
        <v>8.6342799999999996E-5</v>
      </c>
      <c r="C265" s="34">
        <f t="shared" si="9"/>
        <v>1418.18</v>
      </c>
      <c r="D265" s="35"/>
      <c r="E265" s="3">
        <f t="shared" si="10"/>
        <v>1418.18</v>
      </c>
      <c r="F265" s="36"/>
      <c r="G265" s="3">
        <v>0</v>
      </c>
      <c r="I265" s="3">
        <v>0</v>
      </c>
      <c r="K265" s="37">
        <v>0</v>
      </c>
      <c r="M265" s="38">
        <v>0</v>
      </c>
      <c r="N265" s="38"/>
      <c r="O265" s="38">
        <v>0</v>
      </c>
      <c r="P265" s="38"/>
      <c r="Q265" s="3">
        <f t="shared" si="11"/>
        <v>1418.18</v>
      </c>
    </row>
    <row r="266" spans="1:17" x14ac:dyDescent="0.2">
      <c r="A266" s="32" t="s">
        <v>279</v>
      </c>
      <c r="B266" s="33">
        <v>8.3799160000000005E-4</v>
      </c>
      <c r="C266" s="34">
        <f t="shared" si="9"/>
        <v>13764.01</v>
      </c>
      <c r="D266" s="35">
        <f>-C266</f>
        <v>-13764.01</v>
      </c>
      <c r="E266" s="3">
        <f t="shared" si="10"/>
        <v>0</v>
      </c>
      <c r="F266" s="36" t="s">
        <v>46</v>
      </c>
      <c r="G266" s="3">
        <v>0</v>
      </c>
      <c r="I266" s="3">
        <v>0</v>
      </c>
      <c r="K266" s="37">
        <v>13764.01</v>
      </c>
      <c r="M266" s="38">
        <v>0</v>
      </c>
      <c r="N266" s="38"/>
      <c r="O266" s="38">
        <v>0</v>
      </c>
      <c r="P266" s="38"/>
      <c r="Q266" s="3">
        <f t="shared" si="11"/>
        <v>13764.01</v>
      </c>
    </row>
    <row r="267" spans="1:17" x14ac:dyDescent="0.2">
      <c r="A267" s="32" t="s">
        <v>280</v>
      </c>
      <c r="B267" s="33">
        <v>2.0602869999999999E-4</v>
      </c>
      <c r="C267" s="34">
        <f t="shared" si="9"/>
        <v>3384.02</v>
      </c>
      <c r="D267" s="35"/>
      <c r="E267" s="3">
        <f t="shared" si="10"/>
        <v>3384.02</v>
      </c>
      <c r="F267" s="36"/>
      <c r="G267" s="3">
        <v>0</v>
      </c>
      <c r="I267" s="3">
        <v>0</v>
      </c>
      <c r="K267" s="37">
        <v>0</v>
      </c>
      <c r="M267" s="38">
        <v>0</v>
      </c>
      <c r="N267" s="38"/>
      <c r="O267" s="38">
        <v>0</v>
      </c>
      <c r="P267" s="38"/>
      <c r="Q267" s="3">
        <f t="shared" si="11"/>
        <v>3384.02</v>
      </c>
    </row>
    <row r="268" spans="1:17" x14ac:dyDescent="0.2">
      <c r="A268" s="32" t="s">
        <v>281</v>
      </c>
      <c r="B268" s="33">
        <v>6.1862700000000007E-5</v>
      </c>
      <c r="C268" s="34">
        <f t="shared" ref="C268:C280" si="12">ROUND(($A$8*B268),2)</f>
        <v>1016.09</v>
      </c>
      <c r="D268" s="35"/>
      <c r="E268" s="3">
        <f t="shared" ref="E268:E280" si="13">SUM(C268:D268)</f>
        <v>1016.09</v>
      </c>
      <c r="F268" s="36"/>
      <c r="G268" s="3">
        <v>0</v>
      </c>
      <c r="I268" s="3">
        <v>0</v>
      </c>
      <c r="K268" s="37">
        <v>0</v>
      </c>
      <c r="M268" s="38">
        <v>0</v>
      </c>
      <c r="N268" s="38"/>
      <c r="O268" s="38">
        <v>0</v>
      </c>
      <c r="P268" s="38"/>
      <c r="Q268" s="3">
        <f t="shared" si="11"/>
        <v>1016.09</v>
      </c>
    </row>
    <row r="269" spans="1:17" x14ac:dyDescent="0.2">
      <c r="A269" s="32" t="s">
        <v>282</v>
      </c>
      <c r="B269" s="33">
        <v>1.9996163000000002E-3</v>
      </c>
      <c r="C269" s="34">
        <f t="shared" si="12"/>
        <v>32843.699999999997</v>
      </c>
      <c r="D269" s="35"/>
      <c r="E269" s="3">
        <f t="shared" si="13"/>
        <v>32843.699999999997</v>
      </c>
      <c r="F269" s="36"/>
      <c r="G269" s="3">
        <v>0</v>
      </c>
      <c r="I269" s="3">
        <v>0</v>
      </c>
      <c r="K269" s="37">
        <v>0</v>
      </c>
      <c r="M269" s="38">
        <v>0</v>
      </c>
      <c r="N269" s="38"/>
      <c r="O269" s="38">
        <v>0</v>
      </c>
      <c r="P269" s="38"/>
      <c r="Q269" s="3">
        <f t="shared" ref="Q269:Q281" si="14">SUM(E269:O269)</f>
        <v>32843.699999999997</v>
      </c>
    </row>
    <row r="270" spans="1:17" x14ac:dyDescent="0.2">
      <c r="A270" s="32" t="s">
        <v>283</v>
      </c>
      <c r="B270" s="33">
        <v>2.006849E-4</v>
      </c>
      <c r="C270" s="34">
        <f t="shared" si="12"/>
        <v>3296.25</v>
      </c>
      <c r="D270" s="35"/>
      <c r="E270" s="3">
        <f t="shared" si="13"/>
        <v>3296.25</v>
      </c>
      <c r="F270" s="36"/>
      <c r="G270" s="3">
        <v>0</v>
      </c>
      <c r="I270" s="3">
        <v>0</v>
      </c>
      <c r="K270" s="37">
        <v>0</v>
      </c>
      <c r="M270" s="38">
        <v>0</v>
      </c>
      <c r="N270" s="38"/>
      <c r="O270" s="38">
        <v>0</v>
      </c>
      <c r="P270" s="38"/>
      <c r="Q270" s="3">
        <f t="shared" si="14"/>
        <v>3296.25</v>
      </c>
    </row>
    <row r="271" spans="1:17" x14ac:dyDescent="0.2">
      <c r="A271" s="32" t="s">
        <v>284</v>
      </c>
      <c r="B271" s="33">
        <v>2.3483455399999999E-2</v>
      </c>
      <c r="C271" s="34">
        <f t="shared" si="12"/>
        <v>385715.75</v>
      </c>
      <c r="D271" s="35"/>
      <c r="E271" s="3">
        <f t="shared" si="13"/>
        <v>385715.75</v>
      </c>
      <c r="F271" s="36"/>
      <c r="G271" s="3">
        <v>0</v>
      </c>
      <c r="I271" s="3">
        <v>0</v>
      </c>
      <c r="K271" s="37">
        <v>0</v>
      </c>
      <c r="M271" s="38">
        <v>0</v>
      </c>
      <c r="N271" s="38"/>
      <c r="O271" s="38">
        <v>0</v>
      </c>
      <c r="P271" s="38"/>
      <c r="Q271" s="3">
        <f t="shared" si="14"/>
        <v>385715.75</v>
      </c>
    </row>
    <row r="272" spans="1:17" x14ac:dyDescent="0.2">
      <c r="A272" s="32" t="s">
        <v>285</v>
      </c>
      <c r="B272" s="33">
        <v>6.8269335E-3</v>
      </c>
      <c r="C272" s="34">
        <f t="shared" si="12"/>
        <v>112132.38</v>
      </c>
      <c r="D272" s="35"/>
      <c r="E272" s="3">
        <f t="shared" si="13"/>
        <v>112132.38</v>
      </c>
      <c r="F272" s="36"/>
      <c r="G272" s="3">
        <v>0</v>
      </c>
      <c r="I272" s="3">
        <v>0</v>
      </c>
      <c r="K272" s="37">
        <v>0</v>
      </c>
      <c r="M272" s="38">
        <v>0</v>
      </c>
      <c r="N272" s="38"/>
      <c r="O272" s="38">
        <v>0</v>
      </c>
      <c r="P272" s="38"/>
      <c r="Q272" s="3">
        <f t="shared" si="14"/>
        <v>112132.38</v>
      </c>
    </row>
    <row r="273" spans="1:17" x14ac:dyDescent="0.2">
      <c r="A273" s="32" t="s">
        <v>286</v>
      </c>
      <c r="B273" s="33">
        <v>3.692495E-4</v>
      </c>
      <c r="C273" s="34">
        <f t="shared" si="12"/>
        <v>6064.92</v>
      </c>
      <c r="D273" s="35"/>
      <c r="E273" s="3">
        <f t="shared" si="13"/>
        <v>6064.92</v>
      </c>
      <c r="F273" s="36"/>
      <c r="G273" s="3">
        <v>0</v>
      </c>
      <c r="I273" s="3">
        <v>0</v>
      </c>
      <c r="K273" s="37">
        <v>0</v>
      </c>
      <c r="M273" s="38">
        <v>0</v>
      </c>
      <c r="N273" s="38"/>
      <c r="O273" s="38">
        <v>0</v>
      </c>
      <c r="P273" s="38"/>
      <c r="Q273" s="3">
        <f t="shared" si="14"/>
        <v>6064.92</v>
      </c>
    </row>
    <row r="274" spans="1:17" x14ac:dyDescent="0.2">
      <c r="A274" s="32" t="s">
        <v>287</v>
      </c>
      <c r="B274" s="33">
        <v>1.0784E-4</v>
      </c>
      <c r="C274" s="34">
        <f t="shared" si="12"/>
        <v>1771.27</v>
      </c>
      <c r="D274" s="35"/>
      <c r="E274" s="3">
        <f t="shared" si="13"/>
        <v>1771.27</v>
      </c>
      <c r="F274" s="36"/>
      <c r="G274" s="3">
        <v>0</v>
      </c>
      <c r="I274" s="3">
        <v>0</v>
      </c>
      <c r="K274" s="37">
        <v>0</v>
      </c>
      <c r="M274" s="38">
        <v>0</v>
      </c>
      <c r="N274" s="38"/>
      <c r="O274" s="38">
        <v>0</v>
      </c>
      <c r="P274" s="38"/>
      <c r="Q274" s="3">
        <f t="shared" si="14"/>
        <v>1771.27</v>
      </c>
    </row>
    <row r="275" spans="1:17" x14ac:dyDescent="0.2">
      <c r="A275" s="32" t="s">
        <v>288</v>
      </c>
      <c r="B275" s="33">
        <v>2.4838909999999999E-4</v>
      </c>
      <c r="C275" s="34">
        <f t="shared" si="12"/>
        <v>4079.79</v>
      </c>
      <c r="D275" s="35"/>
      <c r="E275" s="3">
        <f t="shared" si="13"/>
        <v>4079.79</v>
      </c>
      <c r="F275" s="36"/>
      <c r="G275" s="3">
        <v>0</v>
      </c>
      <c r="I275" s="3">
        <v>0</v>
      </c>
      <c r="K275" s="37">
        <v>0</v>
      </c>
      <c r="M275" s="38">
        <v>0</v>
      </c>
      <c r="N275" s="38"/>
      <c r="O275" s="38">
        <v>0</v>
      </c>
      <c r="P275" s="38"/>
      <c r="Q275" s="3">
        <f t="shared" si="14"/>
        <v>4079.79</v>
      </c>
    </row>
    <row r="276" spans="1:17" x14ac:dyDescent="0.2">
      <c r="A276" s="32" t="s">
        <v>289</v>
      </c>
      <c r="B276" s="33">
        <v>7.8866774000000001E-3</v>
      </c>
      <c r="C276" s="34">
        <f t="shared" si="12"/>
        <v>129538.68</v>
      </c>
      <c r="D276" s="35"/>
      <c r="E276" s="3">
        <f t="shared" si="13"/>
        <v>129538.68</v>
      </c>
      <c r="F276" s="36"/>
      <c r="G276" s="3">
        <v>0</v>
      </c>
      <c r="I276" s="3">
        <v>0</v>
      </c>
      <c r="K276" s="37">
        <v>0</v>
      </c>
      <c r="M276" s="38">
        <v>0</v>
      </c>
      <c r="N276" s="38"/>
      <c r="O276" s="38">
        <v>0</v>
      </c>
      <c r="P276" s="38"/>
      <c r="Q276" s="3">
        <f t="shared" si="14"/>
        <v>129538.68</v>
      </c>
    </row>
    <row r="277" spans="1:17" x14ac:dyDescent="0.2">
      <c r="A277" s="32" t="s">
        <v>290</v>
      </c>
      <c r="B277" s="33">
        <v>3.5632220000000002E-4</v>
      </c>
      <c r="C277" s="34">
        <f t="shared" si="12"/>
        <v>5852.59</v>
      </c>
      <c r="D277" s="35"/>
      <c r="E277" s="3">
        <f t="shared" si="13"/>
        <v>5852.59</v>
      </c>
      <c r="F277" s="36"/>
      <c r="G277" s="3">
        <v>0</v>
      </c>
      <c r="I277" s="3">
        <v>0</v>
      </c>
      <c r="K277" s="37">
        <v>0</v>
      </c>
      <c r="M277" s="38">
        <v>0</v>
      </c>
      <c r="N277" s="38"/>
      <c r="O277" s="38">
        <v>0</v>
      </c>
      <c r="P277" s="38"/>
      <c r="Q277" s="3">
        <f t="shared" si="14"/>
        <v>5852.59</v>
      </c>
    </row>
    <row r="278" spans="1:17" x14ac:dyDescent="0.2">
      <c r="A278" s="32" t="s">
        <v>291</v>
      </c>
      <c r="B278" s="33">
        <v>2.1461707E-3</v>
      </c>
      <c r="C278" s="34">
        <f t="shared" si="12"/>
        <v>35250.85</v>
      </c>
      <c r="D278" s="35">
        <f>-C278</f>
        <v>-35250.85</v>
      </c>
      <c r="E278" s="3">
        <f t="shared" si="13"/>
        <v>0</v>
      </c>
      <c r="F278" s="36" t="s">
        <v>46</v>
      </c>
      <c r="G278" s="3">
        <v>35250.85</v>
      </c>
      <c r="H278" s="39" t="s">
        <v>26</v>
      </c>
      <c r="I278" s="3">
        <v>0</v>
      </c>
      <c r="J278" s="39"/>
      <c r="K278" s="37">
        <v>0</v>
      </c>
      <c r="L278" s="39"/>
      <c r="M278" s="38">
        <v>0</v>
      </c>
      <c r="N278" s="38"/>
      <c r="O278" s="38">
        <v>0</v>
      </c>
      <c r="P278" s="38"/>
      <c r="Q278" s="3">
        <f t="shared" si="14"/>
        <v>35250.85</v>
      </c>
    </row>
    <row r="279" spans="1:17" x14ac:dyDescent="0.2">
      <c r="A279" s="32" t="s">
        <v>292</v>
      </c>
      <c r="B279" s="33">
        <v>6.045658E-4</v>
      </c>
      <c r="C279" s="34">
        <f t="shared" si="12"/>
        <v>9929.99</v>
      </c>
      <c r="D279" s="35"/>
      <c r="E279" s="3">
        <f t="shared" si="13"/>
        <v>9929.99</v>
      </c>
      <c r="F279" s="36"/>
      <c r="G279" s="3">
        <v>0</v>
      </c>
      <c r="I279" s="3">
        <v>0</v>
      </c>
      <c r="K279" s="37">
        <v>0</v>
      </c>
      <c r="M279" s="38">
        <v>0</v>
      </c>
      <c r="N279" s="38"/>
      <c r="O279" s="38">
        <v>0</v>
      </c>
      <c r="P279" s="38"/>
      <c r="Q279" s="3">
        <f t="shared" si="14"/>
        <v>9929.99</v>
      </c>
    </row>
    <row r="280" spans="1:17" x14ac:dyDescent="0.2">
      <c r="A280" s="32" t="s">
        <v>293</v>
      </c>
      <c r="B280" s="33">
        <v>1.120454E-4</v>
      </c>
      <c r="C280" s="34">
        <f t="shared" si="12"/>
        <v>1840.35</v>
      </c>
      <c r="D280" s="35"/>
      <c r="E280" s="3">
        <f t="shared" si="13"/>
        <v>1840.35</v>
      </c>
      <c r="F280" s="36"/>
      <c r="G280" s="3">
        <v>0</v>
      </c>
      <c r="I280" s="3">
        <v>0</v>
      </c>
      <c r="K280" s="37">
        <v>0</v>
      </c>
      <c r="M280" s="38">
        <v>0</v>
      </c>
      <c r="N280" s="38"/>
      <c r="O280" s="38">
        <v>0</v>
      </c>
      <c r="P280" s="38"/>
      <c r="Q280" s="3">
        <f t="shared" si="14"/>
        <v>1840.35</v>
      </c>
    </row>
    <row r="281" spans="1:17" x14ac:dyDescent="0.2">
      <c r="A281" s="32" t="s">
        <v>294</v>
      </c>
      <c r="B281" s="33">
        <v>9.1729210000000003E-4</v>
      </c>
      <c r="C281" s="34">
        <f>ROUND(($A$8*B281),2)+0.07</f>
        <v>15066.59</v>
      </c>
      <c r="D281" s="35"/>
      <c r="E281" s="3">
        <f>SUM(C281:D281)</f>
        <v>15066.59</v>
      </c>
      <c r="F281" s="36"/>
      <c r="G281" s="3">
        <v>0</v>
      </c>
      <c r="I281" s="3">
        <v>0</v>
      </c>
      <c r="K281" s="37">
        <v>0</v>
      </c>
      <c r="M281" s="38">
        <v>0</v>
      </c>
      <c r="N281" s="38"/>
      <c r="O281" s="38">
        <v>0</v>
      </c>
      <c r="P281" s="38"/>
      <c r="Q281" s="3">
        <f t="shared" si="14"/>
        <v>15066.59</v>
      </c>
    </row>
    <row r="282" spans="1:17" x14ac:dyDescent="0.2">
      <c r="F282" s="36"/>
      <c r="G282" s="3"/>
      <c r="H282" s="3"/>
    </row>
    <row r="283" spans="1:17" s="21" customFormat="1" x14ac:dyDescent="0.2">
      <c r="A283" s="11" t="s">
        <v>295</v>
      </c>
      <c r="B283" s="42">
        <f>SUM(B12:B281)</f>
        <v>0.99999999900000014</v>
      </c>
      <c r="C283" s="43">
        <f>SUM(C12:C281)</f>
        <v>16424999.999999996</v>
      </c>
      <c r="D283" s="43">
        <f>SUM(D12:D281)</f>
        <v>-245222.66</v>
      </c>
      <c r="E283" s="43">
        <f>SUM(E12:E281)</f>
        <v>16179777.339999994</v>
      </c>
      <c r="F283" s="44"/>
      <c r="G283" s="43">
        <f>SUM(G12:G281)</f>
        <v>150004.35</v>
      </c>
      <c r="H283" s="43"/>
      <c r="I283" s="45">
        <f>SUM(I12:I282)</f>
        <v>15505.279999999999</v>
      </c>
      <c r="K283" s="46">
        <f>SUM(K12:K282)</f>
        <v>35568.74</v>
      </c>
      <c r="M283" s="46">
        <f>SUM(M12:M282)</f>
        <v>1536.23</v>
      </c>
      <c r="N283" s="46"/>
      <c r="O283" s="46">
        <f>SUM(O12:O282)</f>
        <v>42608.060000000005</v>
      </c>
      <c r="P283" s="46"/>
      <c r="Q283" s="14">
        <f>SUM(Q12:Q282)</f>
        <v>16424999.999999996</v>
      </c>
    </row>
    <row r="284" spans="1:17" x14ac:dyDescent="0.2">
      <c r="F284" s="47"/>
      <c r="G284" s="3"/>
      <c r="H284" s="3"/>
    </row>
    <row r="285" spans="1:17" x14ac:dyDescent="0.2">
      <c r="F285" s="36"/>
      <c r="G285" s="3"/>
      <c r="H285" s="3"/>
      <c r="M285" s="37"/>
      <c r="N285" s="37"/>
      <c r="O285" s="37"/>
    </row>
    <row r="286" spans="1:17" x14ac:dyDescent="0.2">
      <c r="B286" s="48" t="s">
        <v>296</v>
      </c>
      <c r="C286" s="49">
        <f>E283</f>
        <v>16179777.339999994</v>
      </c>
      <c r="D286" s="39"/>
      <c r="E286" s="39"/>
      <c r="F286" s="50" t="s">
        <v>297</v>
      </c>
      <c r="G286" s="49">
        <f>G283</f>
        <v>150004.35</v>
      </c>
      <c r="H286" s="49"/>
      <c r="I286" s="49">
        <f>I283</f>
        <v>15505.279999999999</v>
      </c>
      <c r="K286" s="49">
        <f>K283</f>
        <v>35568.74</v>
      </c>
      <c r="M286" s="49">
        <f>M283</f>
        <v>1536.23</v>
      </c>
      <c r="N286" s="49"/>
      <c r="O286" s="49">
        <f>O283</f>
        <v>42608.060000000005</v>
      </c>
    </row>
    <row r="287" spans="1:17" x14ac:dyDescent="0.2">
      <c r="B287" s="51"/>
      <c r="C287" s="52"/>
      <c r="D287" s="52"/>
      <c r="E287" s="39"/>
      <c r="F287" s="39"/>
      <c r="G287" s="52"/>
      <c r="H287" s="52"/>
      <c r="I287" s="52"/>
      <c r="K287" s="52"/>
      <c r="M287" s="52"/>
      <c r="N287" s="52"/>
      <c r="O287" s="52"/>
    </row>
    <row r="288" spans="1:17" x14ac:dyDescent="0.2">
      <c r="B288" s="53" t="s">
        <v>298</v>
      </c>
      <c r="C288" s="54">
        <f>D283</f>
        <v>-245222.66</v>
      </c>
      <c r="D288" s="52"/>
      <c r="E288" s="53"/>
      <c r="F288" s="53" t="s">
        <v>298</v>
      </c>
      <c r="G288" s="54">
        <f>+D283</f>
        <v>-245222.66</v>
      </c>
      <c r="H288" s="54"/>
      <c r="I288" s="54">
        <f>+D283</f>
        <v>-245222.66</v>
      </c>
      <c r="J288" s="54"/>
      <c r="K288" s="54">
        <f>+D283</f>
        <v>-245222.66</v>
      </c>
      <c r="L288" s="54"/>
      <c r="M288" s="54">
        <f>+D283</f>
        <v>-245222.66</v>
      </c>
      <c r="N288" s="54"/>
      <c r="O288" s="54">
        <f>+D283</f>
        <v>-245222.66</v>
      </c>
    </row>
    <row r="289" spans="1:18" ht="13.5" thickBot="1" x14ac:dyDescent="0.25">
      <c r="B289" s="55" t="s">
        <v>299</v>
      </c>
      <c r="C289" s="56">
        <f>+C283+C288</f>
        <v>16179777.339999996</v>
      </c>
      <c r="D289" s="52"/>
      <c r="E289" s="55"/>
      <c r="F289" s="55" t="s">
        <v>300</v>
      </c>
      <c r="G289" s="56">
        <f>-G283-G288</f>
        <v>95218.31</v>
      </c>
      <c r="H289" s="56"/>
      <c r="I289" s="56">
        <f>-I283-I288-G283</f>
        <v>79713.03</v>
      </c>
      <c r="J289" s="56"/>
      <c r="K289" s="56">
        <f>-G283-K283-K288-I283</f>
        <v>44144.290000000008</v>
      </c>
      <c r="L289" s="56"/>
      <c r="M289" s="56">
        <f>-G283-I283-M283-M288-K283</f>
        <v>42608.05999999999</v>
      </c>
      <c r="N289" s="56"/>
      <c r="O289" s="56">
        <f>-G283-I283-K283-O283-O288-M283</f>
        <v>1.0459189070388675E-11</v>
      </c>
    </row>
    <row r="290" spans="1:18" ht="13.5" thickTop="1" x14ac:dyDescent="0.2">
      <c r="F290" s="36"/>
      <c r="G290" s="3"/>
      <c r="H290" s="3"/>
    </row>
    <row r="291" spans="1:18" x14ac:dyDescent="0.2">
      <c r="F291" s="36"/>
      <c r="G291" s="3"/>
      <c r="H291" s="3"/>
    </row>
    <row r="292" spans="1:18" x14ac:dyDescent="0.2">
      <c r="F292" s="36"/>
      <c r="G292" s="3"/>
      <c r="H292" s="3"/>
      <c r="Q292" s="7"/>
    </row>
    <row r="293" spans="1:18" x14ac:dyDescent="0.2">
      <c r="F293" s="36"/>
      <c r="G293" s="3"/>
      <c r="H293" s="3"/>
      <c r="Q293" s="7"/>
    </row>
    <row r="294" spans="1:18" x14ac:dyDescent="0.2">
      <c r="C294" s="11" t="s">
        <v>301</v>
      </c>
      <c r="F294" s="36"/>
      <c r="G294" s="3"/>
      <c r="H294" s="3"/>
      <c r="Q294" s="7"/>
      <c r="R294" s="57"/>
    </row>
    <row r="295" spans="1:18" x14ac:dyDescent="0.2">
      <c r="A295" s="3"/>
      <c r="B295" s="58" t="s">
        <v>302</v>
      </c>
      <c r="C295" s="3">
        <v>-1041592.86</v>
      </c>
    </row>
    <row r="296" spans="1:18" x14ac:dyDescent="0.2">
      <c r="A296" s="3"/>
      <c r="B296" s="58" t="s">
        <v>303</v>
      </c>
      <c r="C296" s="3">
        <v>-245222.66</v>
      </c>
      <c r="E296" s="6"/>
      <c r="F296" s="6"/>
    </row>
    <row r="297" spans="1:18" x14ac:dyDescent="0.2">
      <c r="A297" s="3"/>
      <c r="B297" s="58" t="s">
        <v>304</v>
      </c>
      <c r="C297" s="3">
        <v>-577.39</v>
      </c>
      <c r="E297" s="6"/>
      <c r="F297" s="6"/>
    </row>
    <row r="298" spans="1:18" ht="13.5" thickBot="1" x14ac:dyDescent="0.25">
      <c r="A298" s="3"/>
      <c r="B298" s="36"/>
      <c r="C298" s="59">
        <f>SUM(C295:C297)</f>
        <v>-1287392.9099999999</v>
      </c>
      <c r="E298" s="6"/>
      <c r="F298" s="6"/>
    </row>
    <row r="299" spans="1:18" ht="13.5" thickTop="1" x14ac:dyDescent="0.2">
      <c r="F299" s="36"/>
      <c r="G299" s="3"/>
      <c r="H299" s="3"/>
    </row>
    <row r="300" spans="1:18" x14ac:dyDescent="0.2">
      <c r="F300" s="36"/>
    </row>
    <row r="301" spans="1:18" x14ac:dyDescent="0.2">
      <c r="F301" s="36"/>
      <c r="G301" s="3"/>
      <c r="H301" s="3"/>
    </row>
  </sheetData>
  <pageMargins left="0.25" right="0.25" top="0.25" bottom="0.25" header="0" footer="0"/>
  <pageSetup scale="48" orientation="portrait" cellComments="asDisplayed" horizontalDpi="4294967295" verticalDpi="4294967295" r:id="rId1"/>
  <headerFooter alignWithMargins="0">
    <oddFooter>&amp;R&amp;"Arial,Bold"&amp;A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SB21-260 CSFR Cities Breakdown</vt:lpstr>
      <vt:lpstr>'SB21-260 CSFR Cities Breakdown'!CITYYTD</vt:lpstr>
      <vt:lpstr>'SB21-260 CSFR Cities Breakdown'!JULCITY</vt:lpstr>
      <vt:lpstr>'SB21-260 CSFR Cities Breakdown'!PAGE1</vt:lpstr>
      <vt:lpstr>'SB21-260 CSFR Cities Breakdown'!Print_Area</vt:lpstr>
      <vt:lpstr>'SB21-260 CSFR Cities Breakdown'!Print_Area_MI</vt:lpstr>
      <vt:lpstr>'SB21-260 CSFR Cities Breakdown'!Print_Titles</vt:lpstr>
      <vt:lpstr>'SB21-260 CSFR Cities Breakdown'!Print_Titles_MI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Flotte, Debra</dc:creator>
  <cp:lastModifiedBy>Flotte, Debra</cp:lastModifiedBy>
  <dcterms:created xsi:type="dcterms:W3CDTF">2022-02-14T21:41:27Z</dcterms:created>
  <dcterms:modified xsi:type="dcterms:W3CDTF">2022-02-14T21:41:53Z</dcterms:modified>
</cp:coreProperties>
</file>